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ctrlProps/ctrlProp2.xml" ContentType="application/vnd.ms-excel.controlpropertie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J:\Sales\Price Lists\"/>
    </mc:Choice>
  </mc:AlternateContent>
  <xr:revisionPtr revIDLastSave="0" documentId="13_ncr:1_{CACFDBCE-21EE-4122-8C79-09144C3B3E9C}" xr6:coauthVersionLast="47" xr6:coauthVersionMax="47" xr10:uidLastSave="{00000000-0000-0000-0000-000000000000}"/>
  <bookViews>
    <workbookView xWindow="-108" yWindow="-108" windowWidth="23256" windowHeight="12576" tabRatio="834" firstSheet="1" activeTab="3" xr2:uid="{00000000-000D-0000-FFFF-FFFF00000000}"/>
  </bookViews>
  <sheets>
    <sheet name="File Version Notes" sheetId="13" state="hidden" r:id="rId1"/>
    <sheet name="TERMS &amp; CONDITIONS" sheetId="12" r:id="rId2"/>
    <sheet name="PRESEASON SPECIALS" sheetId="15" r:id="rId3"/>
    <sheet name="PRICE LIST" sheetId="8" r:id="rId4"/>
    <sheet name="DISPLAYS" sheetId="14" r:id="rId5"/>
    <sheet name="ORDER FORM - PRICE LIST" sheetId="16" r:id="rId6"/>
    <sheet name="ORDER FORM - DISPLAYS" sheetId="18" r:id="rId7"/>
  </sheets>
  <definedNames>
    <definedName name="_xlnm._FilterDatabase" localSheetId="4" hidden="1">DISPLAYS!$B$5:$M$53</definedName>
    <definedName name="_xlnm._FilterDatabase" localSheetId="3" hidden="1">'PRICE LIST'!$B$5:$M$372</definedName>
    <definedName name="_Hlk47621783" localSheetId="1">'TERMS &amp; CONDITIONS'!$A$19</definedName>
    <definedName name="_Hlk53153442" localSheetId="1">'TERMS &amp; CONDITIONS'!$A$20</definedName>
    <definedName name="_xlnm.Print_Area" localSheetId="4">DISPLAYS!$B$1:$M$51</definedName>
    <definedName name="_xlnm.Print_Area" localSheetId="6">'ORDER FORM - DISPLAYS'!$A$1:$M$77</definedName>
    <definedName name="_xlnm.Print_Area" localSheetId="5">'ORDER FORM - PRICE LIST'!$A$1:$N$402</definedName>
    <definedName name="_xlnm.Print_Area" localSheetId="2">'PRESEASON SPECIALS'!$A$1:$F$31</definedName>
    <definedName name="_xlnm.Print_Area" localSheetId="3">'PRICE LIST'!$B$1:$M$372</definedName>
    <definedName name="_xlnm.Print_Area" localSheetId="1">'TERMS &amp; CONDITIONS'!$A$1:$K$41</definedName>
    <definedName name="_xlnm.Print_Titles" localSheetId="4">DISPLAYS!$5:$5</definedName>
    <definedName name="_xlnm.Print_Titles" localSheetId="3">'PRICE LIST'!$5:$5</definedName>
    <definedName name="Z_60B24740_101D_4B3C_8710_7B695B0E57F6_.wvu.FilterData" localSheetId="4" hidden="1">DISPLAYS!$B$5:$M$5</definedName>
    <definedName name="Z_60B24740_101D_4B3C_8710_7B695B0E57F6_.wvu.FilterData" localSheetId="3" hidden="1">'PRICE LIST'!$B$5:$M$5</definedName>
    <definedName name="Z_60B24740_101D_4B3C_8710_7B695B0E57F6_.wvu.PrintArea" localSheetId="4" hidden="1">DISPLAYS!$B$1:$M$5</definedName>
    <definedName name="Z_60B24740_101D_4B3C_8710_7B695B0E57F6_.wvu.PrintArea" localSheetId="3" hidden="1">'PRICE LIST'!$B$1:$M$5</definedName>
    <definedName name="Z_60B24740_101D_4B3C_8710_7B695B0E57F6_.wvu.PrintTitles" localSheetId="4" hidden="1">DISPLAYS!$5:$5</definedName>
    <definedName name="Z_60B24740_101D_4B3C_8710_7B695B0E57F6_.wvu.PrintTitles" localSheetId="3" hidden="1">'PRICE LIST'!$5:$5</definedName>
  </definedNames>
  <calcPr calcId="191029"/>
  <customWorkbookViews>
    <customWorkbookView name="Jenny Hastings - Personal View" guid="{60B24740-101D-4B3C-8710-7B695B0E57F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16" l="1"/>
  <c r="L60" i="16" s="1"/>
  <c r="K72" i="18" l="1"/>
  <c r="L72" i="18" s="1"/>
  <c r="K64" i="18"/>
  <c r="L64" i="18" s="1"/>
  <c r="K65" i="18"/>
  <c r="L65" i="18" s="1"/>
  <c r="K66" i="18"/>
  <c r="K67" i="18"/>
  <c r="K68" i="18"/>
  <c r="L68" i="18" s="1"/>
  <c r="K69" i="18"/>
  <c r="K70" i="18"/>
  <c r="K25" i="18"/>
  <c r="L25" i="18" s="1"/>
  <c r="L371" i="16"/>
  <c r="K370" i="16"/>
  <c r="L370" i="16" s="1"/>
  <c r="K371" i="16"/>
  <c r="K340" i="16"/>
  <c r="L340" i="16" s="1"/>
  <c r="K335" i="16"/>
  <c r="L335" i="16" s="1"/>
  <c r="K330" i="16"/>
  <c r="L330" i="16" s="1"/>
  <c r="K331" i="16"/>
  <c r="L331" i="16" s="1"/>
  <c r="K332" i="16"/>
  <c r="L332" i="16" s="1"/>
  <c r="K333" i="16"/>
  <c r="L333" i="16" s="1"/>
  <c r="K295" i="16"/>
  <c r="L295" i="16" s="1"/>
  <c r="K296" i="16"/>
  <c r="L296" i="16" s="1"/>
  <c r="K297" i="16"/>
  <c r="L297" i="16" s="1"/>
  <c r="K293" i="16"/>
  <c r="L293" i="16" s="1"/>
  <c r="K291" i="16"/>
  <c r="L291" i="16" s="1"/>
  <c r="K182" i="16"/>
  <c r="L182" i="16" s="1"/>
  <c r="K170" i="16"/>
  <c r="L170" i="16" s="1"/>
  <c r="K171" i="16"/>
  <c r="L171" i="16" s="1"/>
  <c r="K158" i="16"/>
  <c r="L158" i="16" s="1"/>
  <c r="K159" i="16"/>
  <c r="L159" i="16" s="1"/>
  <c r="K160" i="16"/>
  <c r="L160" i="16" s="1"/>
  <c r="K161" i="16"/>
  <c r="L161" i="16" s="1"/>
  <c r="K144" i="16"/>
  <c r="L144" i="16" s="1"/>
  <c r="K145" i="16"/>
  <c r="L145" i="16" s="1"/>
  <c r="K146" i="16"/>
  <c r="L146" i="16" s="1"/>
  <c r="K147" i="16"/>
  <c r="L147" i="16" s="1"/>
  <c r="K156" i="16"/>
  <c r="L156" i="16" s="1"/>
  <c r="K157" i="16"/>
  <c r="L157" i="16" s="1"/>
  <c r="K54" i="16"/>
  <c r="L54" i="16" s="1"/>
  <c r="K55" i="16"/>
  <c r="L55" i="16" s="1"/>
  <c r="K41" i="16"/>
  <c r="L41" i="16" s="1"/>
  <c r="K42" i="16"/>
  <c r="L42" i="16" s="1"/>
  <c r="K28" i="16"/>
  <c r="L28" i="16" s="1"/>
  <c r="K75" i="18" l="1"/>
  <c r="L75" i="18" s="1"/>
  <c r="K74" i="18"/>
  <c r="L74" i="18" s="1"/>
  <c r="K71" i="18"/>
  <c r="L71" i="18" s="1"/>
  <c r="L70" i="18"/>
  <c r="L69" i="18"/>
  <c r="L67" i="18"/>
  <c r="L66" i="18"/>
  <c r="K62" i="18"/>
  <c r="L62" i="18" s="1"/>
  <c r="K61" i="18"/>
  <c r="L61" i="18" s="1"/>
  <c r="K60" i="18"/>
  <c r="L60" i="18" s="1"/>
  <c r="K59" i="18"/>
  <c r="L59" i="18" s="1"/>
  <c r="K57" i="18"/>
  <c r="L57" i="18" s="1"/>
  <c r="K56" i="18"/>
  <c r="L56" i="18" s="1"/>
  <c r="K55" i="18"/>
  <c r="L55" i="18" s="1"/>
  <c r="K54" i="18"/>
  <c r="L54" i="18" s="1"/>
  <c r="K50" i="18"/>
  <c r="L50" i="18" s="1"/>
  <c r="K49" i="18"/>
  <c r="L49" i="18" s="1"/>
  <c r="K48" i="18"/>
  <c r="L48" i="18" s="1"/>
  <c r="K47" i="18"/>
  <c r="L47" i="18" s="1"/>
  <c r="K46" i="18"/>
  <c r="L46" i="18" s="1"/>
  <c r="K45" i="18"/>
  <c r="L45" i="18" s="1"/>
  <c r="K44" i="18"/>
  <c r="L44" i="18" s="1"/>
  <c r="K43" i="18"/>
  <c r="L43" i="18" s="1"/>
  <c r="K42" i="18"/>
  <c r="L42" i="18" s="1"/>
  <c r="K53" i="18"/>
  <c r="L53" i="18" s="1"/>
  <c r="K52" i="18"/>
  <c r="L52" i="18" s="1"/>
  <c r="K51" i="18"/>
  <c r="L51" i="18" s="1"/>
  <c r="K40" i="18"/>
  <c r="L40" i="18" s="1"/>
  <c r="K39" i="18"/>
  <c r="L39" i="18" s="1"/>
  <c r="K38" i="18"/>
  <c r="L38" i="18" s="1"/>
  <c r="K37" i="18"/>
  <c r="L37" i="18" s="1"/>
  <c r="K36" i="18"/>
  <c r="L36" i="18" s="1"/>
  <c r="K35" i="18"/>
  <c r="L35" i="18" s="1"/>
  <c r="K34" i="18"/>
  <c r="L34" i="18" s="1"/>
  <c r="K33" i="18"/>
  <c r="L33" i="18" s="1"/>
  <c r="K32" i="18"/>
  <c r="L32" i="18" s="1"/>
  <c r="K31" i="18"/>
  <c r="L31" i="18" s="1"/>
  <c r="K30" i="18"/>
  <c r="L30" i="18" s="1"/>
  <c r="K29" i="18"/>
  <c r="L29" i="18" s="1"/>
  <c r="K28" i="18"/>
  <c r="L28" i="18" s="1"/>
  <c r="K27" i="18"/>
  <c r="L27" i="18" s="1"/>
  <c r="K26" i="18"/>
  <c r="L26" i="18" s="1"/>
  <c r="K401" i="16"/>
  <c r="L401" i="16" s="1"/>
  <c r="K400" i="16"/>
  <c r="L400" i="16" s="1"/>
  <c r="K399" i="16"/>
  <c r="L399" i="16" s="1"/>
  <c r="K377" i="16"/>
  <c r="L377" i="16" s="1"/>
  <c r="K376" i="16"/>
  <c r="L376" i="16" s="1"/>
  <c r="K375" i="16"/>
  <c r="L375" i="16" s="1"/>
  <c r="K362" i="16"/>
  <c r="L362" i="16" s="1"/>
  <c r="K361" i="16"/>
  <c r="L361" i="16" s="1"/>
  <c r="K359" i="16"/>
  <c r="L359" i="16" s="1"/>
  <c r="K347" i="16"/>
  <c r="L347" i="16" s="1"/>
  <c r="K345" i="16"/>
  <c r="L345" i="16" s="1"/>
  <c r="K388" i="16"/>
  <c r="L388" i="16" s="1"/>
  <c r="K387" i="16"/>
  <c r="L387" i="16" s="1"/>
  <c r="K386" i="16"/>
  <c r="L386" i="16" s="1"/>
  <c r="K385" i="16"/>
  <c r="L385" i="16" s="1"/>
  <c r="K384" i="16"/>
  <c r="L384" i="16" s="1"/>
  <c r="K383" i="16"/>
  <c r="L383" i="16" s="1"/>
  <c r="K382" i="16"/>
  <c r="L382" i="16" s="1"/>
  <c r="K381" i="16"/>
  <c r="L381" i="16" s="1"/>
  <c r="K380" i="16"/>
  <c r="L380" i="16" s="1"/>
  <c r="K389" i="16"/>
  <c r="L389" i="16" s="1"/>
  <c r="K369" i="16"/>
  <c r="L369" i="16" s="1"/>
  <c r="K346" i="16"/>
  <c r="L346" i="16" s="1"/>
  <c r="K334" i="16"/>
  <c r="L334" i="16" s="1"/>
  <c r="K344" i="16"/>
  <c r="L344" i="16" s="1"/>
  <c r="K397" i="16"/>
  <c r="L397" i="16" s="1"/>
  <c r="K396" i="16"/>
  <c r="L396" i="16" s="1"/>
  <c r="K368" i="16"/>
  <c r="L368" i="16" s="1"/>
  <c r="K390" i="16"/>
  <c r="L390" i="16" s="1"/>
  <c r="K372" i="16"/>
  <c r="L372" i="16" s="1"/>
  <c r="K339" i="16"/>
  <c r="L339" i="16" s="1"/>
  <c r="K338" i="16"/>
  <c r="L338" i="16" s="1"/>
  <c r="K337" i="16"/>
  <c r="L337" i="16" s="1"/>
  <c r="K336" i="16"/>
  <c r="L336" i="16" s="1"/>
  <c r="K329" i="16"/>
  <c r="L329" i="16" s="1"/>
  <c r="K328" i="16"/>
  <c r="L328" i="16" s="1"/>
  <c r="K327" i="16"/>
  <c r="L327" i="16" s="1"/>
  <c r="K326" i="16"/>
  <c r="L326" i="16" s="1"/>
  <c r="K325" i="16"/>
  <c r="L325" i="16" s="1"/>
  <c r="K324" i="16"/>
  <c r="L324" i="16" s="1"/>
  <c r="K323" i="16"/>
  <c r="L323" i="16" s="1"/>
  <c r="K351" i="16"/>
  <c r="L351" i="16" s="1"/>
  <c r="K350" i="16"/>
  <c r="L350" i="16" s="1"/>
  <c r="K349" i="16"/>
  <c r="L349" i="16" s="1"/>
  <c r="K348" i="16"/>
  <c r="L348" i="16" s="1"/>
  <c r="K374" i="16"/>
  <c r="L374" i="16" s="1"/>
  <c r="K373" i="16"/>
  <c r="L373" i="16" s="1"/>
  <c r="K367" i="16"/>
  <c r="L367" i="16" s="1"/>
  <c r="K366" i="16"/>
  <c r="L366" i="16" s="1"/>
  <c r="K365" i="16"/>
  <c r="L365" i="16" s="1"/>
  <c r="K364" i="16"/>
  <c r="L364" i="16" s="1"/>
  <c r="K363" i="16"/>
  <c r="L363" i="16" s="1"/>
  <c r="K360" i="16"/>
  <c r="L360" i="16" s="1"/>
  <c r="K394" i="16"/>
  <c r="L394" i="16" s="1"/>
  <c r="K393" i="16"/>
  <c r="L393" i="16" s="1"/>
  <c r="K392" i="16"/>
  <c r="L392" i="16" s="1"/>
  <c r="K391" i="16"/>
  <c r="L391" i="16" s="1"/>
  <c r="K358" i="16"/>
  <c r="L358" i="16" s="1"/>
  <c r="K357" i="16"/>
  <c r="L357" i="16" s="1"/>
  <c r="K356" i="16"/>
  <c r="L356" i="16" s="1"/>
  <c r="K355" i="16"/>
  <c r="L355" i="16" s="1"/>
  <c r="K354" i="16"/>
  <c r="L354" i="16" s="1"/>
  <c r="K353" i="16"/>
  <c r="L353" i="16" s="1"/>
  <c r="K352" i="16"/>
  <c r="L352" i="16" s="1"/>
  <c r="K395" i="16"/>
  <c r="L395" i="16" s="1"/>
  <c r="K379" i="16"/>
  <c r="L379" i="16" s="1"/>
  <c r="K378" i="16"/>
  <c r="L378" i="16" s="1"/>
  <c r="K343" i="16"/>
  <c r="L343" i="16" s="1"/>
  <c r="K342" i="16"/>
  <c r="L342" i="16" s="1"/>
  <c r="K341" i="16"/>
  <c r="L341" i="16" s="1"/>
  <c r="K321" i="16"/>
  <c r="L321" i="16" s="1"/>
  <c r="K320" i="16"/>
  <c r="L320" i="16" s="1"/>
  <c r="K319" i="16"/>
  <c r="L319" i="16" s="1"/>
  <c r="K318" i="16"/>
  <c r="L318" i="16" s="1"/>
  <c r="K317" i="16"/>
  <c r="L317" i="16" s="1"/>
  <c r="K316" i="16"/>
  <c r="L316" i="16" s="1"/>
  <c r="K315" i="16"/>
  <c r="L315" i="16" s="1"/>
  <c r="K314" i="16"/>
  <c r="L314" i="16" s="1"/>
  <c r="K312" i="16"/>
  <c r="L312" i="16" s="1"/>
  <c r="K310" i="16"/>
  <c r="L310" i="16" s="1"/>
  <c r="K309" i="16"/>
  <c r="L309" i="16" s="1"/>
  <c r="K308" i="16"/>
  <c r="L308" i="16" s="1"/>
  <c r="K307" i="16"/>
  <c r="L307" i="16" s="1"/>
  <c r="K306" i="16"/>
  <c r="L306" i="16" s="1"/>
  <c r="K305" i="16"/>
  <c r="L305" i="16" s="1"/>
  <c r="K304" i="16"/>
  <c r="L304" i="16" s="1"/>
  <c r="K303" i="16"/>
  <c r="L303" i="16" s="1"/>
  <c r="K302" i="16"/>
  <c r="L302" i="16" s="1"/>
  <c r="K301" i="16"/>
  <c r="L301" i="16" s="1"/>
  <c r="K300" i="16"/>
  <c r="L300" i="16" s="1"/>
  <c r="K298" i="16"/>
  <c r="L298" i="16" s="1"/>
  <c r="K294" i="16"/>
  <c r="L294" i="16" s="1"/>
  <c r="K292" i="16"/>
  <c r="L292" i="16" s="1"/>
  <c r="K290" i="16"/>
  <c r="L290" i="16" s="1"/>
  <c r="K288" i="16"/>
  <c r="L288" i="16" s="1"/>
  <c r="K287" i="16"/>
  <c r="L287" i="16" s="1"/>
  <c r="K286" i="16"/>
  <c r="L286" i="16" s="1"/>
  <c r="K285" i="16"/>
  <c r="L285" i="16" s="1"/>
  <c r="K284" i="16"/>
  <c r="L284" i="16" s="1"/>
  <c r="K283" i="16"/>
  <c r="L283" i="16" s="1"/>
  <c r="K282" i="16"/>
  <c r="L282" i="16" s="1"/>
  <c r="K281" i="16"/>
  <c r="L281" i="16" s="1"/>
  <c r="K280" i="16"/>
  <c r="L280" i="16" s="1"/>
  <c r="K279" i="16"/>
  <c r="L279" i="16" s="1"/>
  <c r="K278" i="16"/>
  <c r="L278" i="16" s="1"/>
  <c r="K277" i="16"/>
  <c r="L277" i="16" s="1"/>
  <c r="K276" i="16"/>
  <c r="L276" i="16" s="1"/>
  <c r="K275" i="16"/>
  <c r="L275" i="16" s="1"/>
  <c r="K274" i="16"/>
  <c r="L274" i="16" s="1"/>
  <c r="K273" i="16"/>
  <c r="L273" i="16" s="1"/>
  <c r="K272" i="16"/>
  <c r="L272" i="16" s="1"/>
  <c r="K271" i="16"/>
  <c r="L271" i="16" s="1"/>
  <c r="K270" i="16"/>
  <c r="L270" i="16" s="1"/>
  <c r="K269" i="16"/>
  <c r="L269" i="16" s="1"/>
  <c r="K268" i="16"/>
  <c r="L268" i="16" s="1"/>
  <c r="K267" i="16"/>
  <c r="L267" i="16" s="1"/>
  <c r="K266" i="16"/>
  <c r="L266" i="16" s="1"/>
  <c r="K265" i="16"/>
  <c r="L265" i="16" s="1"/>
  <c r="K264" i="16"/>
  <c r="L264" i="16" s="1"/>
  <c r="K263" i="16"/>
  <c r="L263" i="16" s="1"/>
  <c r="K262" i="16"/>
  <c r="L262" i="16" s="1"/>
  <c r="K261" i="16"/>
  <c r="L261" i="16" s="1"/>
  <c r="K260" i="16"/>
  <c r="L260" i="16" s="1"/>
  <c r="K259" i="16"/>
  <c r="L259" i="16" s="1"/>
  <c r="K258" i="16"/>
  <c r="L258" i="16" s="1"/>
  <c r="K204" i="16"/>
  <c r="L204" i="16" s="1"/>
  <c r="K203" i="16"/>
  <c r="L203" i="16" s="1"/>
  <c r="K202" i="16"/>
  <c r="L202" i="16" s="1"/>
  <c r="K201" i="16"/>
  <c r="L201" i="16" s="1"/>
  <c r="K200" i="16"/>
  <c r="L200" i="16" s="1"/>
  <c r="K199" i="16"/>
  <c r="L199" i="16" s="1"/>
  <c r="K198" i="16"/>
  <c r="L198" i="16" s="1"/>
  <c r="K197" i="16"/>
  <c r="L197" i="16" s="1"/>
  <c r="K196" i="16"/>
  <c r="L196" i="16" s="1"/>
  <c r="K195" i="16"/>
  <c r="L195" i="16" s="1"/>
  <c r="K194" i="16"/>
  <c r="L194" i="16" s="1"/>
  <c r="K193" i="16"/>
  <c r="L193" i="16" s="1"/>
  <c r="K192" i="16"/>
  <c r="L192" i="16" s="1"/>
  <c r="K191" i="16"/>
  <c r="L191" i="16" s="1"/>
  <c r="K190" i="16"/>
  <c r="L190" i="16" s="1"/>
  <c r="K189" i="16"/>
  <c r="L189" i="16" s="1"/>
  <c r="K188" i="16"/>
  <c r="L188" i="16" s="1"/>
  <c r="K187" i="16"/>
  <c r="L187" i="16" s="1"/>
  <c r="K257" i="16"/>
  <c r="L257" i="16" s="1"/>
  <c r="K256" i="16"/>
  <c r="L256" i="16" s="1"/>
  <c r="K255" i="16"/>
  <c r="L255" i="16" s="1"/>
  <c r="K254" i="16"/>
  <c r="L254" i="16" s="1"/>
  <c r="K253" i="16"/>
  <c r="L253" i="16" s="1"/>
  <c r="K252" i="16"/>
  <c r="L252" i="16" s="1"/>
  <c r="K251" i="16"/>
  <c r="L251" i="16" s="1"/>
  <c r="K250" i="16"/>
  <c r="L250" i="16" s="1"/>
  <c r="K249" i="16"/>
  <c r="L249" i="16" s="1"/>
  <c r="K248" i="16"/>
  <c r="L248" i="16" s="1"/>
  <c r="K247" i="16"/>
  <c r="L247" i="16" s="1"/>
  <c r="K246" i="16"/>
  <c r="L246" i="16" s="1"/>
  <c r="K245" i="16"/>
  <c r="L245" i="16" s="1"/>
  <c r="K244" i="16"/>
  <c r="L244" i="16" s="1"/>
  <c r="K243" i="16"/>
  <c r="L243" i="16" s="1"/>
  <c r="K242" i="16"/>
  <c r="L242" i="16" s="1"/>
  <c r="K241" i="16"/>
  <c r="L241" i="16" s="1"/>
  <c r="K240" i="16"/>
  <c r="L240" i="16" s="1"/>
  <c r="K239" i="16"/>
  <c r="L239" i="16" s="1"/>
  <c r="K238" i="16"/>
  <c r="L238" i="16" s="1"/>
  <c r="K237" i="16"/>
  <c r="L237" i="16" s="1"/>
  <c r="K236" i="16"/>
  <c r="L236" i="16" s="1"/>
  <c r="K235" i="16"/>
  <c r="L235" i="16" s="1"/>
  <c r="K234" i="16"/>
  <c r="L234" i="16" s="1"/>
  <c r="K233" i="16"/>
  <c r="L233" i="16" s="1"/>
  <c r="K232" i="16"/>
  <c r="L232" i="16" s="1"/>
  <c r="K231" i="16"/>
  <c r="L231" i="16" s="1"/>
  <c r="K230" i="16"/>
  <c r="L230" i="16" s="1"/>
  <c r="K229" i="16"/>
  <c r="L229" i="16" s="1"/>
  <c r="K228" i="16"/>
  <c r="L228" i="16" s="1"/>
  <c r="K227" i="16"/>
  <c r="L227" i="16" s="1"/>
  <c r="K226" i="16"/>
  <c r="L226" i="16" s="1"/>
  <c r="K225" i="16"/>
  <c r="L225" i="16" s="1"/>
  <c r="K224" i="16"/>
  <c r="L224" i="16" s="1"/>
  <c r="K223" i="16"/>
  <c r="L223" i="16" s="1"/>
  <c r="K222" i="16"/>
  <c r="L222" i="16" s="1"/>
  <c r="K221" i="16"/>
  <c r="L221" i="16" s="1"/>
  <c r="K220" i="16"/>
  <c r="L220" i="16" s="1"/>
  <c r="K219" i="16"/>
  <c r="L219" i="16" s="1"/>
  <c r="K218" i="16"/>
  <c r="L218" i="16" s="1"/>
  <c r="K217" i="16"/>
  <c r="L217" i="16" s="1"/>
  <c r="K216" i="16"/>
  <c r="L216" i="16" s="1"/>
  <c r="K215" i="16"/>
  <c r="L215" i="16" s="1"/>
  <c r="K214" i="16"/>
  <c r="L214" i="16" s="1"/>
  <c r="K213" i="16"/>
  <c r="L213" i="16" s="1"/>
  <c r="K212" i="16"/>
  <c r="L212" i="16" s="1"/>
  <c r="K211" i="16"/>
  <c r="L211" i="16" s="1"/>
  <c r="K210" i="16"/>
  <c r="L210" i="16" s="1"/>
  <c r="K209" i="16"/>
  <c r="L209" i="16" s="1"/>
  <c r="K208" i="16"/>
  <c r="L208" i="16" s="1"/>
  <c r="K207" i="16"/>
  <c r="L207" i="16" s="1"/>
  <c r="K206" i="16"/>
  <c r="L206" i="16" s="1"/>
  <c r="K205" i="16"/>
  <c r="L205" i="16" s="1"/>
  <c r="K174" i="16"/>
  <c r="L174" i="16" s="1"/>
  <c r="K173" i="16"/>
  <c r="L173" i="16" s="1"/>
  <c r="K185" i="16"/>
  <c r="L185" i="16" s="1"/>
  <c r="K184" i="16"/>
  <c r="L184" i="16" s="1"/>
  <c r="K183" i="16"/>
  <c r="L183" i="16" s="1"/>
  <c r="K181" i="16"/>
  <c r="L181" i="16" s="1"/>
  <c r="K180" i="16"/>
  <c r="L180" i="16" s="1"/>
  <c r="K179" i="16"/>
  <c r="L179" i="16" s="1"/>
  <c r="K178" i="16"/>
  <c r="L178" i="16" s="1"/>
  <c r="K177" i="16"/>
  <c r="L177" i="16" s="1"/>
  <c r="K176" i="16"/>
  <c r="L176" i="16" s="1"/>
  <c r="K175" i="16"/>
  <c r="L175" i="16" s="1"/>
  <c r="K169" i="16"/>
  <c r="L169" i="16" s="1"/>
  <c r="K168" i="16"/>
  <c r="L168" i="16" s="1"/>
  <c r="K167" i="16"/>
  <c r="L167" i="16" s="1"/>
  <c r="K166" i="16"/>
  <c r="L166" i="16" s="1"/>
  <c r="K165" i="16"/>
  <c r="L165" i="16" s="1"/>
  <c r="K164" i="16"/>
  <c r="L164" i="16" s="1"/>
  <c r="K163" i="16"/>
  <c r="L163" i="16" s="1"/>
  <c r="K162" i="16"/>
  <c r="L162" i="16" s="1"/>
  <c r="K155" i="16"/>
  <c r="L155" i="16" s="1"/>
  <c r="K154" i="16"/>
  <c r="L154" i="16" s="1"/>
  <c r="K153" i="16"/>
  <c r="L153" i="16" s="1"/>
  <c r="K152" i="16"/>
  <c r="L152" i="16" s="1"/>
  <c r="K151" i="16"/>
  <c r="L151" i="16" s="1"/>
  <c r="K150" i="16"/>
  <c r="L150" i="16" s="1"/>
  <c r="K149" i="16"/>
  <c r="L149" i="16" s="1"/>
  <c r="K143" i="16"/>
  <c r="L143" i="16" s="1"/>
  <c r="K142" i="16"/>
  <c r="L142" i="16" s="1"/>
  <c r="K141" i="16"/>
  <c r="L141" i="16" s="1"/>
  <c r="K140" i="16"/>
  <c r="L140" i="16" s="1"/>
  <c r="K139" i="16"/>
  <c r="L139" i="16" s="1"/>
  <c r="K138" i="16"/>
  <c r="L138" i="16" s="1"/>
  <c r="K137" i="16"/>
  <c r="L137" i="16" s="1"/>
  <c r="K131" i="16"/>
  <c r="L131" i="16" s="1"/>
  <c r="K130" i="16"/>
  <c r="L130" i="16" s="1"/>
  <c r="K129" i="16"/>
  <c r="L129" i="16" s="1"/>
  <c r="K128" i="16"/>
  <c r="L128" i="16" s="1"/>
  <c r="K127" i="16"/>
  <c r="L127" i="16" s="1"/>
  <c r="K126" i="16"/>
  <c r="L126" i="16" s="1"/>
  <c r="K125" i="16"/>
  <c r="L125" i="16" s="1"/>
  <c r="K124" i="16"/>
  <c r="L124" i="16" s="1"/>
  <c r="K123" i="16"/>
  <c r="L123" i="16" s="1"/>
  <c r="K122" i="16"/>
  <c r="L122" i="16" s="1"/>
  <c r="K121" i="16"/>
  <c r="L121" i="16" s="1"/>
  <c r="K120" i="16"/>
  <c r="L120" i="16" s="1"/>
  <c r="K136" i="16"/>
  <c r="L136" i="16" s="1"/>
  <c r="K135" i="16"/>
  <c r="L135" i="16" s="1"/>
  <c r="K134" i="16"/>
  <c r="L134" i="16" s="1"/>
  <c r="K133" i="16"/>
  <c r="L133" i="16" s="1"/>
  <c r="K132" i="16"/>
  <c r="L132" i="16" s="1"/>
  <c r="K118" i="16"/>
  <c r="L118" i="16" s="1"/>
  <c r="K117" i="16"/>
  <c r="L117" i="16" s="1"/>
  <c r="K116" i="16"/>
  <c r="L116" i="16" s="1"/>
  <c r="K115" i="16"/>
  <c r="L115" i="16" s="1"/>
  <c r="K114" i="16"/>
  <c r="L114" i="16" s="1"/>
  <c r="K113" i="16"/>
  <c r="L113" i="16" s="1"/>
  <c r="K112" i="16"/>
  <c r="L112" i="16" s="1"/>
  <c r="K111" i="16"/>
  <c r="L111" i="16" s="1"/>
  <c r="K24" i="16"/>
  <c r="L24" i="16" s="1"/>
  <c r="K109" i="16"/>
  <c r="L109" i="16" s="1"/>
  <c r="K108" i="16"/>
  <c r="L108" i="16" s="1"/>
  <c r="K107" i="16"/>
  <c r="L107" i="16" s="1"/>
  <c r="K81" i="16"/>
  <c r="L81" i="16" s="1"/>
  <c r="K80" i="16"/>
  <c r="L80" i="16" s="1"/>
  <c r="K79" i="16"/>
  <c r="L79" i="16" s="1"/>
  <c r="K78" i="16"/>
  <c r="L78" i="16" s="1"/>
  <c r="K77" i="16"/>
  <c r="L77" i="16" s="1"/>
  <c r="K76" i="16"/>
  <c r="L76" i="16" s="1"/>
  <c r="K75" i="16"/>
  <c r="L75" i="16" s="1"/>
  <c r="K74" i="16"/>
  <c r="L74" i="16" s="1"/>
  <c r="K73" i="16"/>
  <c r="L73" i="16" s="1"/>
  <c r="K27" i="16"/>
  <c r="L27" i="16" s="1"/>
  <c r="K26" i="16"/>
  <c r="L26" i="16" s="1"/>
  <c r="K25" i="16"/>
  <c r="L25" i="16" s="1"/>
  <c r="K29" i="16"/>
  <c r="L29" i="16" s="1"/>
  <c r="K106" i="16"/>
  <c r="L106" i="16" s="1"/>
  <c r="K105" i="16"/>
  <c r="L105" i="16" s="1"/>
  <c r="K104" i="16"/>
  <c r="L104" i="16" s="1"/>
  <c r="K103" i="16"/>
  <c r="L103" i="16" s="1"/>
  <c r="K102" i="16"/>
  <c r="L102" i="16" s="1"/>
  <c r="K101" i="16"/>
  <c r="L101" i="16" s="1"/>
  <c r="K100" i="16"/>
  <c r="L100" i="16" s="1"/>
  <c r="K99" i="16"/>
  <c r="L99" i="16" s="1"/>
  <c r="K98" i="16"/>
  <c r="L98" i="16" s="1"/>
  <c r="K97" i="16"/>
  <c r="L97" i="16" s="1"/>
  <c r="K96" i="16"/>
  <c r="L96" i="16" s="1"/>
  <c r="K95" i="16"/>
  <c r="L95" i="16" s="1"/>
  <c r="K94" i="16"/>
  <c r="L94" i="16" s="1"/>
  <c r="K93" i="16"/>
  <c r="L93" i="16" s="1"/>
  <c r="K92" i="16"/>
  <c r="L92" i="16" s="1"/>
  <c r="K91" i="16"/>
  <c r="L91" i="16" s="1"/>
  <c r="K90" i="16"/>
  <c r="L90" i="16" s="1"/>
  <c r="K89" i="16"/>
  <c r="L89" i="16" s="1"/>
  <c r="K88" i="16"/>
  <c r="L88" i="16" s="1"/>
  <c r="K87" i="16"/>
  <c r="L87" i="16" s="1"/>
  <c r="K86" i="16"/>
  <c r="L86" i="16" s="1"/>
  <c r="K85" i="16"/>
  <c r="L85" i="16" s="1"/>
  <c r="K84" i="16"/>
  <c r="L84" i="16" s="1"/>
  <c r="K83" i="16"/>
  <c r="L83" i="16" s="1"/>
  <c r="K82" i="16"/>
  <c r="L82" i="16" s="1"/>
  <c r="K72" i="16"/>
  <c r="L72" i="16" s="1"/>
  <c r="K71" i="16"/>
  <c r="L71" i="16" s="1"/>
  <c r="K70" i="16"/>
  <c r="L70" i="16" s="1"/>
  <c r="K69" i="16"/>
  <c r="L69" i="16" s="1"/>
  <c r="K68" i="16"/>
  <c r="L68" i="16" s="1"/>
  <c r="K67" i="16"/>
  <c r="L67" i="16" s="1"/>
  <c r="K66" i="16"/>
  <c r="L66" i="16" s="1"/>
  <c r="K65" i="16"/>
  <c r="L65" i="16" s="1"/>
  <c r="K64" i="16"/>
  <c r="L64" i="16" s="1"/>
  <c r="K63" i="16"/>
  <c r="L63" i="16" s="1"/>
  <c r="K62" i="16"/>
  <c r="L62" i="16" s="1"/>
  <c r="K61" i="16"/>
  <c r="L61" i="16" s="1"/>
  <c r="K59" i="16"/>
  <c r="L59" i="16" s="1"/>
  <c r="K58" i="16"/>
  <c r="L58" i="16" s="1"/>
  <c r="K57" i="16"/>
  <c r="L57" i="16" s="1"/>
  <c r="K56" i="16"/>
  <c r="L56" i="16" s="1"/>
  <c r="K53" i="16"/>
  <c r="L53" i="16" s="1"/>
  <c r="K52" i="16"/>
  <c r="L52" i="16" s="1"/>
  <c r="K51" i="16"/>
  <c r="L51" i="16" s="1"/>
  <c r="K50" i="16"/>
  <c r="L50" i="16" s="1"/>
  <c r="K49" i="16"/>
  <c r="L49" i="16" s="1"/>
  <c r="K48" i="16"/>
  <c r="L48" i="16" s="1"/>
  <c r="K47" i="16"/>
  <c r="L47" i="16" s="1"/>
  <c r="K46" i="16"/>
  <c r="L46" i="16" s="1"/>
  <c r="K45" i="16"/>
  <c r="L45" i="16" s="1"/>
  <c r="K44" i="16"/>
  <c r="L44" i="16" s="1"/>
  <c r="K43" i="16"/>
  <c r="L43" i="16" s="1"/>
  <c r="K40" i="16"/>
  <c r="L40" i="16" s="1"/>
  <c r="K39" i="16"/>
  <c r="L39" i="16" s="1"/>
  <c r="K38" i="16"/>
  <c r="L38" i="16" s="1"/>
  <c r="K37" i="16"/>
  <c r="L37" i="16" s="1"/>
  <c r="K36" i="16"/>
  <c r="L36" i="16" s="1"/>
  <c r="K35" i="16"/>
  <c r="L35" i="16" s="1"/>
  <c r="K34" i="16"/>
  <c r="L34" i="16" s="1"/>
  <c r="K33" i="16"/>
  <c r="L33" i="16" s="1"/>
  <c r="K32" i="16"/>
  <c r="L32" i="16" s="1"/>
  <c r="K31" i="16"/>
  <c r="L31" i="16" s="1"/>
  <c r="K23" i="18" l="1"/>
  <c r="L23" i="18" s="1"/>
  <c r="L76" i="18" s="1"/>
  <c r="K76" i="18" l="1"/>
  <c r="K30" i="16" l="1"/>
  <c r="L30" i="16" s="1"/>
  <c r="L402" i="16" s="1"/>
  <c r="F12" i="18"/>
  <c r="F16" i="18"/>
  <c r="F16" i="16"/>
  <c r="K402" i="16" l="1"/>
  <c r="F12" i="16"/>
</calcChain>
</file>

<file path=xl/sharedStrings.xml><?xml version="1.0" encoding="utf-8"?>
<sst xmlns="http://schemas.openxmlformats.org/spreadsheetml/2006/main" count="6041" uniqueCount="1415">
  <si>
    <t>Item Description</t>
  </si>
  <si>
    <t xml:space="preserve">Send all orders to </t>
  </si>
  <si>
    <t>Brand</t>
  </si>
  <si>
    <t>Adventure Medical Kits</t>
  </si>
  <si>
    <t>0100-0465</t>
  </si>
  <si>
    <t/>
  </si>
  <si>
    <t>1</t>
  </si>
  <si>
    <t>707708004650</t>
  </si>
  <si>
    <t>10</t>
  </si>
  <si>
    <t>16</t>
  </si>
  <si>
    <t>8</t>
  </si>
  <si>
    <t>6</t>
  </si>
  <si>
    <t>0122-1112</t>
  </si>
  <si>
    <t>707708011122</t>
  </si>
  <si>
    <t>4</t>
  </si>
  <si>
    <t>0135-0115</t>
  </si>
  <si>
    <t>707708050152</t>
  </si>
  <si>
    <t>12</t>
  </si>
  <si>
    <t>0130-0417</t>
  </si>
  <si>
    <t>707708104176</t>
  </si>
  <si>
    <t>30</t>
  </si>
  <si>
    <t>0155-0268</t>
  </si>
  <si>
    <t>REFILL, SCISSORS/TWEEZERS</t>
  </si>
  <si>
    <t>707708002687</t>
  </si>
  <si>
    <t>0135-0110</t>
  </si>
  <si>
    <t>707708050114</t>
  </si>
  <si>
    <t>0100-1001</t>
  </si>
  <si>
    <t>0105-0100</t>
  </si>
  <si>
    <t>707708301001</t>
  </si>
  <si>
    <t>2</t>
  </si>
  <si>
    <t>0105-0200</t>
  </si>
  <si>
    <t>707708302008</t>
  </si>
  <si>
    <t>0155-0270</t>
  </si>
  <si>
    <t>REFILL, WOUND CARE</t>
  </si>
  <si>
    <t>707708002700</t>
  </si>
  <si>
    <t>0115-0601</t>
  </si>
  <si>
    <t>707708106019</t>
  </si>
  <si>
    <t>0125-0291</t>
  </si>
  <si>
    <t>707708002915</t>
  </si>
  <si>
    <t>18</t>
  </si>
  <si>
    <t>0170-0308</t>
  </si>
  <si>
    <t>707708003080</t>
  </si>
  <si>
    <t>0115-1500</t>
  </si>
  <si>
    <t>707708115004</t>
  </si>
  <si>
    <t>2064-0299</t>
  </si>
  <si>
    <t>707708002991</t>
  </si>
  <si>
    <t>0122-1114</t>
  </si>
  <si>
    <t>707708011146</t>
  </si>
  <si>
    <t>0120-0230</t>
  </si>
  <si>
    <t>707708302305</t>
  </si>
  <si>
    <t>0125-0292</t>
  </si>
  <si>
    <t>707708002922</t>
  </si>
  <si>
    <t>0100-1007</t>
  </si>
  <si>
    <t>707708010071</t>
  </si>
  <si>
    <t>3</t>
  </si>
  <si>
    <t>0123-2224</t>
  </si>
  <si>
    <t>707708022241</t>
  </si>
  <si>
    <t>0155-0278</t>
  </si>
  <si>
    <t>707708002786</t>
  </si>
  <si>
    <t>0100-1000</t>
  </si>
  <si>
    <t>707708010002</t>
  </si>
  <si>
    <t>0100-0501</t>
  </si>
  <si>
    <t>707708005015</t>
  </si>
  <si>
    <t>3085-0120</t>
  </si>
  <si>
    <t>24</t>
  </si>
  <si>
    <t>707708101205</t>
  </si>
  <si>
    <t>0185-0102</t>
  </si>
  <si>
    <t>707708301025</t>
  </si>
  <si>
    <t>0122-1111</t>
  </si>
  <si>
    <t>707708011115</t>
  </si>
  <si>
    <t>0125-0297</t>
  </si>
  <si>
    <t>707708202971</t>
  </si>
  <si>
    <t>0155-0282</t>
  </si>
  <si>
    <t>REFILL, WOUND CLEANING CLOSING</t>
  </si>
  <si>
    <t>707708002823</t>
  </si>
  <si>
    <t>0115-0450</t>
  </si>
  <si>
    <t>707708104503</t>
  </si>
  <si>
    <t>0100-0186</t>
  </si>
  <si>
    <t>707708001864</t>
  </si>
  <si>
    <t>0155-0272</t>
  </si>
  <si>
    <t>REFILL, ADHESIVE BANDAGES</t>
  </si>
  <si>
    <t>707708002724</t>
  </si>
  <si>
    <t>7010-0402</t>
  </si>
  <si>
    <t>707708004025</t>
  </si>
  <si>
    <t>0123-2221</t>
  </si>
  <si>
    <t>707708022210</t>
  </si>
  <si>
    <t>0105-0400</t>
  </si>
  <si>
    <t>707708304002</t>
  </si>
  <si>
    <t>0155-0276</t>
  </si>
  <si>
    <t>REFILL, COHESIVE WRAP 2"</t>
  </si>
  <si>
    <t>707708002762</t>
  </si>
  <si>
    <t>0122-1115</t>
  </si>
  <si>
    <t>707708011153</t>
  </si>
  <si>
    <t>0135-0120</t>
  </si>
  <si>
    <t>707708050121</t>
  </si>
  <si>
    <t>0135-0117</t>
  </si>
  <si>
    <t>707708001178</t>
  </si>
  <si>
    <t>0155-0667</t>
  </si>
  <si>
    <t>707708006678</t>
  </si>
  <si>
    <t>0130-0435</t>
  </si>
  <si>
    <t>707708104350</t>
  </si>
  <si>
    <t>0130-0425</t>
  </si>
  <si>
    <t>707708104251</t>
  </si>
  <si>
    <t>2064-0298</t>
  </si>
  <si>
    <t>Trauma Pak III</t>
  </si>
  <si>
    <t>707708002984</t>
  </si>
  <si>
    <t>0135-0100</t>
  </si>
  <si>
    <t>707708050107</t>
  </si>
  <si>
    <t>0120-0220</t>
  </si>
  <si>
    <t>707708102202</t>
  </si>
  <si>
    <t>0155-0650</t>
  </si>
  <si>
    <t>707708006500</t>
  </si>
  <si>
    <t>0155-0274</t>
  </si>
  <si>
    <t>REFILL, ELASTIC BANDAGE 4"</t>
  </si>
  <si>
    <t>707708002748</t>
  </si>
  <si>
    <t>0120-0215</t>
  </si>
  <si>
    <t>707708102158</t>
  </si>
  <si>
    <t>0100-1005</t>
  </si>
  <si>
    <t>707708010057</t>
  </si>
  <si>
    <t>0115-3500</t>
  </si>
  <si>
    <t>707708135002</t>
  </si>
  <si>
    <t>0155-0280</t>
  </si>
  <si>
    <t>REFILL, DRESSINGS &amp; BANDAGES</t>
  </si>
  <si>
    <t>707708002809</t>
  </si>
  <si>
    <t>0100-0502</t>
  </si>
  <si>
    <t>707708000386</t>
  </si>
  <si>
    <t>2064-0291</t>
  </si>
  <si>
    <t>707708102912</t>
  </si>
  <si>
    <t>0170-0306</t>
  </si>
  <si>
    <t>707708003066</t>
  </si>
  <si>
    <t>0125-0290</t>
  </si>
  <si>
    <t>707708002908</t>
  </si>
  <si>
    <t>0100-1003</t>
  </si>
  <si>
    <t>707708010033</t>
  </si>
  <si>
    <t>0123-2223</t>
  </si>
  <si>
    <t>707708022234</t>
  </si>
  <si>
    <t>0155-0552</t>
  </si>
  <si>
    <t>707708005527</t>
  </si>
  <si>
    <t>2064-0295</t>
  </si>
  <si>
    <t>707708002953</t>
  </si>
  <si>
    <t>0105-0300</t>
  </si>
  <si>
    <t>707708303005</t>
  </si>
  <si>
    <t>0170-0304</t>
  </si>
  <si>
    <t>707708003042</t>
  </si>
  <si>
    <t>0120-0203</t>
  </si>
  <si>
    <t>707708102035</t>
  </si>
  <si>
    <t>0100-1009</t>
  </si>
  <si>
    <t>707708010095</t>
  </si>
  <si>
    <t>0120-0210</t>
  </si>
  <si>
    <t>707708102103</t>
  </si>
  <si>
    <t>0120-0200</t>
  </si>
  <si>
    <t>707708102004</t>
  </si>
  <si>
    <t>0123-2222</t>
  </si>
  <si>
    <t>707708022227</t>
  </si>
  <si>
    <t>0155-0400</t>
  </si>
  <si>
    <t>707708104008</t>
  </si>
  <si>
    <t>0115-2500</t>
  </si>
  <si>
    <t>707708125003</t>
  </si>
  <si>
    <t>0130-0415</t>
  </si>
  <si>
    <t>707708104152</t>
  </si>
  <si>
    <t>After Bite</t>
  </si>
  <si>
    <t>0006-1564</t>
  </si>
  <si>
    <t>044224615602</t>
  </si>
  <si>
    <t>0006-1567</t>
  </si>
  <si>
    <t>32</t>
  </si>
  <si>
    <t>0006-1036</t>
  </si>
  <si>
    <t>044224610300</t>
  </si>
  <si>
    <t>0006-1285</t>
  </si>
  <si>
    <t>044224012807</t>
  </si>
  <si>
    <t>0006-1289</t>
  </si>
  <si>
    <t>0006-1565</t>
  </si>
  <si>
    <t>0006-1037</t>
  </si>
  <si>
    <t>0006-1560</t>
  </si>
  <si>
    <t>0006-1292</t>
  </si>
  <si>
    <t>0006-1274</t>
  </si>
  <si>
    <t>044224612700</t>
  </si>
  <si>
    <t>0006-1270</t>
  </si>
  <si>
    <t>0155-0661</t>
  </si>
  <si>
    <t>733073000010</t>
  </si>
  <si>
    <t>0006-1280</t>
  </si>
  <si>
    <t>0006-1286</t>
  </si>
  <si>
    <t>0006-1035</t>
  </si>
  <si>
    <t>0006-1030</t>
  </si>
  <si>
    <t>After Burn</t>
  </si>
  <si>
    <t>0006-5120</t>
  </si>
  <si>
    <t>044224051202</t>
  </si>
  <si>
    <t>Ben's</t>
  </si>
  <si>
    <t>0006-7202</t>
  </si>
  <si>
    <t>044224072023</t>
  </si>
  <si>
    <t>0006-7222-1</t>
  </si>
  <si>
    <t>0006-7187</t>
  </si>
  <si>
    <t>044224071873</t>
  </si>
  <si>
    <t>0006-7330</t>
  </si>
  <si>
    <t>044224073303</t>
  </si>
  <si>
    <t>0006-7220</t>
  </si>
  <si>
    <t>044224072207</t>
  </si>
  <si>
    <t>044224102058</t>
  </si>
  <si>
    <t>0006-7206</t>
  </si>
  <si>
    <t>044224072009</t>
  </si>
  <si>
    <t>0006-7085</t>
  </si>
  <si>
    <t>044224070852</t>
  </si>
  <si>
    <t>0006-7312</t>
  </si>
  <si>
    <t>044224073006</t>
  </si>
  <si>
    <t>0006-7200</t>
  </si>
  <si>
    <t>0006-7086</t>
  </si>
  <si>
    <t>0006-7340</t>
  </si>
  <si>
    <t>044224073402</t>
  </si>
  <si>
    <t>0006-7178</t>
  </si>
  <si>
    <t>044224671783</t>
  </si>
  <si>
    <t>0006-7210</t>
  </si>
  <si>
    <t>0006-7310</t>
  </si>
  <si>
    <t>0006-7320</t>
  </si>
  <si>
    <t>044224073204</t>
  </si>
  <si>
    <t>0006-7195</t>
  </si>
  <si>
    <t>044224071903</t>
  </si>
  <si>
    <t>0006-7201</t>
  </si>
  <si>
    <t>044224072016</t>
  </si>
  <si>
    <t>0006-7300</t>
  </si>
  <si>
    <t>0006-7088</t>
  </si>
  <si>
    <t>044224070883</t>
  </si>
  <si>
    <t>0006-7601</t>
  </si>
  <si>
    <t>044224076014</t>
  </si>
  <si>
    <t>0006-7222</t>
  </si>
  <si>
    <t>044224072221</t>
  </si>
  <si>
    <t>0006-7221</t>
  </si>
  <si>
    <t>044224072214</t>
  </si>
  <si>
    <t>0006-7077</t>
  </si>
  <si>
    <t>0006-7325</t>
  </si>
  <si>
    <t>044224073259</t>
  </si>
  <si>
    <t>0006-7190</t>
  </si>
  <si>
    <t>0006-7081</t>
  </si>
  <si>
    <t>044224070814</t>
  </si>
  <si>
    <t>0006-7070</t>
  </si>
  <si>
    <t>0006-7600</t>
  </si>
  <si>
    <t>044224076007</t>
  </si>
  <si>
    <t>0006-7080</t>
  </si>
  <si>
    <t>044224070807</t>
  </si>
  <si>
    <t>Easy Care First Aid</t>
  </si>
  <si>
    <t>48</t>
  </si>
  <si>
    <t>120</t>
  </si>
  <si>
    <t>Natrapel</t>
  </si>
  <si>
    <t>044224068507</t>
  </si>
  <si>
    <t>044224068651</t>
  </si>
  <si>
    <t>0006-6095</t>
  </si>
  <si>
    <t>0006-6850</t>
  </si>
  <si>
    <t>044224068781</t>
  </si>
  <si>
    <t>0006-6175</t>
  </si>
  <si>
    <t>044224060952</t>
  </si>
  <si>
    <t>0006-6860</t>
  </si>
  <si>
    <t>044224068606</t>
  </si>
  <si>
    <t>0006-6098</t>
  </si>
  <si>
    <t>0006-6862</t>
  </si>
  <si>
    <t>044224068620</t>
  </si>
  <si>
    <t>0006-6871</t>
  </si>
  <si>
    <t>044224068712</t>
  </si>
  <si>
    <t>0006-6878</t>
  </si>
  <si>
    <t>0006-6865</t>
  </si>
  <si>
    <t>0006-6772</t>
  </si>
  <si>
    <t>044224067722</t>
  </si>
  <si>
    <t>QuikClot</t>
  </si>
  <si>
    <t>707708202926</t>
  </si>
  <si>
    <t>5020-0035</t>
  </si>
  <si>
    <t>044224001252</t>
  </si>
  <si>
    <t>2064-0292</t>
  </si>
  <si>
    <t>5020-0025</t>
  </si>
  <si>
    <t>2064-0293</t>
  </si>
  <si>
    <t>707708002939</t>
  </si>
  <si>
    <t>RapidPure</t>
  </si>
  <si>
    <t>Survive Outdoors Longer</t>
  </si>
  <si>
    <t>0140-0010</t>
  </si>
  <si>
    <t>707708200106</t>
  </si>
  <si>
    <t>0140-1008</t>
  </si>
  <si>
    <t>707708210082</t>
  </si>
  <si>
    <t>0140-1233</t>
  </si>
  <si>
    <t>707708012334</t>
  </si>
  <si>
    <t>0140-1500</t>
  </si>
  <si>
    <t>707708215001</t>
  </si>
  <si>
    <t>0140-1303</t>
  </si>
  <si>
    <t>0140-1024</t>
  </si>
  <si>
    <t>707708210242</t>
  </si>
  <si>
    <t>0140-6001</t>
  </si>
  <si>
    <t>707708060014</t>
  </si>
  <si>
    <t>0140-1006</t>
  </si>
  <si>
    <t>707708210068</t>
  </si>
  <si>
    <t>0140-1034</t>
  </si>
  <si>
    <t>0140-1309</t>
  </si>
  <si>
    <t>0140-1305</t>
  </si>
  <si>
    <t>0140-1306</t>
  </si>
  <si>
    <t>0140-1012</t>
  </si>
  <si>
    <t>707708210129</t>
  </si>
  <si>
    <t>0140-0026</t>
  </si>
  <si>
    <t>707708200267</t>
  </si>
  <si>
    <t>0140-1307</t>
  </si>
  <si>
    <t>0140-1504</t>
  </si>
  <si>
    <t>707708215049</t>
  </si>
  <si>
    <t>0140-1732</t>
  </si>
  <si>
    <t>707708217326</t>
  </si>
  <si>
    <t>0140-1228</t>
  </si>
  <si>
    <t>707708312281</t>
  </si>
  <si>
    <t>0140-0024</t>
  </si>
  <si>
    <t>707708200243</t>
  </si>
  <si>
    <t>0140-0028</t>
  </si>
  <si>
    <t>707708200281</t>
  </si>
  <si>
    <t>0140-1727</t>
  </si>
  <si>
    <t>707708217272</t>
  </si>
  <si>
    <t>0140-0036</t>
  </si>
  <si>
    <t>707708200366</t>
  </si>
  <si>
    <t>0140-1200</t>
  </si>
  <si>
    <t>707708212000</t>
  </si>
  <si>
    <t>0140-1227</t>
  </si>
  <si>
    <t>707708012273</t>
  </si>
  <si>
    <t>0140-1308</t>
  </si>
  <si>
    <t>0140-1142</t>
  </si>
  <si>
    <t>707708211423</t>
  </si>
  <si>
    <t>0140-1254</t>
  </si>
  <si>
    <t>707708212543</t>
  </si>
  <si>
    <t>0140-1222</t>
  </si>
  <si>
    <t>707708212222</t>
  </si>
  <si>
    <t>0140-1701</t>
  </si>
  <si>
    <t>707708217012</t>
  </si>
  <si>
    <t>0140-1229</t>
  </si>
  <si>
    <t>707708012297</t>
  </si>
  <si>
    <t>0140-1028</t>
  </si>
  <si>
    <t>707708210280</t>
  </si>
  <si>
    <t>0140-1020</t>
  </si>
  <si>
    <t>707708210204</t>
  </si>
  <si>
    <t>0140-1018</t>
  </si>
  <si>
    <t>707708210181</t>
  </si>
  <si>
    <t>0140-0006</t>
  </si>
  <si>
    <t>707708100062</t>
  </si>
  <si>
    <t>0140-1304</t>
  </si>
  <si>
    <t>0140-1734</t>
  </si>
  <si>
    <t>707708217340</t>
  </si>
  <si>
    <t>0140-1736</t>
  </si>
  <si>
    <t>707708217364</t>
  </si>
  <si>
    <t>0140-1234</t>
  </si>
  <si>
    <t>707708212345</t>
  </si>
  <si>
    <t>0140-1503</t>
  </si>
  <si>
    <t>707708215032</t>
  </si>
  <si>
    <t>0140-1225</t>
  </si>
  <si>
    <t>707708012259</t>
  </si>
  <si>
    <t>0140-1022</t>
  </si>
  <si>
    <t>707708210228</t>
  </si>
  <si>
    <t>0140-1033</t>
  </si>
  <si>
    <t>0140-1310</t>
  </si>
  <si>
    <t>0140-1744</t>
  </si>
  <si>
    <t>707708217449</t>
  </si>
  <si>
    <t>0140-1016</t>
  </si>
  <si>
    <t>707708210167</t>
  </si>
  <si>
    <t>0140-1151</t>
  </si>
  <si>
    <t>707708211515</t>
  </si>
  <si>
    <t>0140-1140</t>
  </si>
  <si>
    <t>707708211409</t>
  </si>
  <si>
    <t>0140-1005</t>
  </si>
  <si>
    <t>707708210051</t>
  </si>
  <si>
    <t>0140-0030</t>
  </si>
  <si>
    <t>707708200304</t>
  </si>
  <si>
    <t>0140-1004</t>
  </si>
  <si>
    <t>707708210044</t>
  </si>
  <si>
    <t>0140-1748</t>
  </si>
  <si>
    <t>707708217487</t>
  </si>
  <si>
    <t>0140-1030</t>
  </si>
  <si>
    <t>707708210303</t>
  </si>
  <si>
    <t>0140-1242</t>
  </si>
  <si>
    <t>707708212420</t>
  </si>
  <si>
    <t>0140-1243</t>
  </si>
  <si>
    <t>707708212437</t>
  </si>
  <si>
    <t>The Itch Eraser</t>
  </si>
  <si>
    <t>0006-2400</t>
  </si>
  <si>
    <t>044224624000</t>
  </si>
  <si>
    <t>0006-2420</t>
  </si>
  <si>
    <t>044224624208</t>
  </si>
  <si>
    <t>0006-2410</t>
  </si>
  <si>
    <t>044224624109</t>
  </si>
  <si>
    <t>707708210334</t>
  </si>
  <si>
    <t>707708210341</t>
  </si>
  <si>
    <t>707708213038</t>
  </si>
  <si>
    <t>707708213045</t>
  </si>
  <si>
    <t>707708213052</t>
  </si>
  <si>
    <t>707708213069</t>
  </si>
  <si>
    <t>707708213076</t>
  </si>
  <si>
    <t>707708213083</t>
  </si>
  <si>
    <t>707708213090</t>
  </si>
  <si>
    <t>707708213106</t>
  </si>
  <si>
    <t>Item Category</t>
  </si>
  <si>
    <t>First Aid Supplies</t>
  </si>
  <si>
    <t>5020-0505</t>
  </si>
  <si>
    <t>707708005053</t>
  </si>
  <si>
    <t>5020-0506</t>
  </si>
  <si>
    <t>707708005060</t>
  </si>
  <si>
    <t>SOL Flat Pack Sink 8L</t>
  </si>
  <si>
    <t>SOL Flat Pack Sink 16L</t>
  </si>
  <si>
    <t>SOL Solar Shower 20L</t>
  </si>
  <si>
    <t>SOL Packable Field Shovel</t>
  </si>
  <si>
    <t>SOL Packable Water Cube 20L</t>
  </si>
  <si>
    <t>SOL Stoke Shovel</t>
  </si>
  <si>
    <t>SOL Fire Lite 8-in-1 Survival Tool</t>
  </si>
  <si>
    <t>SOL Fire Lite Kit in Dry Bag</t>
  </si>
  <si>
    <t>SOL Mag Striker with Tinder Cord</t>
  </si>
  <si>
    <t>SOL Camp Lantern 3D</t>
  </si>
  <si>
    <t>SOL Floating Lantern 4AAA</t>
  </si>
  <si>
    <t>SOL Lensatic Compass</t>
  </si>
  <si>
    <t>SOL Map Compass</t>
  </si>
  <si>
    <t>SOL Deluxe Map Compass</t>
  </si>
  <si>
    <t>SOL Sighting Compass with Mirror</t>
  </si>
  <si>
    <t>SOL Emergency Fire Blanket</t>
  </si>
  <si>
    <t>SOL All Season Blanket</t>
  </si>
  <si>
    <t>SOL Emergency Blanket</t>
  </si>
  <si>
    <t>SOL Emergency Blanket XL</t>
  </si>
  <si>
    <t>SOL Heat Reflective Poncho</t>
  </si>
  <si>
    <t>Survival Kits</t>
  </si>
  <si>
    <t>SOL Stoke Camp Hatchet</t>
  </si>
  <si>
    <t>SOL Stoke Field Knife</t>
  </si>
  <si>
    <t>SOL Stoke Folding Knife</t>
  </si>
  <si>
    <t>0006-7223</t>
  </si>
  <si>
    <t>044224072238</t>
  </si>
  <si>
    <t>Moleskin Pre-cut and Shaped</t>
  </si>
  <si>
    <t>0006-1295</t>
  </si>
  <si>
    <t>0006-1276</t>
  </si>
  <si>
    <t>0006-7208</t>
  </si>
  <si>
    <t>0006-7083</t>
  </si>
  <si>
    <t>0123-2226</t>
  </si>
  <si>
    <t>707708022265</t>
  </si>
  <si>
    <t>0123-2227</t>
  </si>
  <si>
    <t>707708022272</t>
  </si>
  <si>
    <t>0123-2228</t>
  </si>
  <si>
    <t>707708022289</t>
  </si>
  <si>
    <t>2064-0300</t>
  </si>
  <si>
    <t>707708003004</t>
  </si>
  <si>
    <t>2064-0301</t>
  </si>
  <si>
    <t>2064-0302</t>
  </si>
  <si>
    <t>2064-0303</t>
  </si>
  <si>
    <t>2064-0304</t>
  </si>
  <si>
    <t>0006-1660</t>
  </si>
  <si>
    <t>044224616609</t>
  </si>
  <si>
    <t>0006-6874</t>
  </si>
  <si>
    <t>044224068743</t>
  </si>
  <si>
    <t>0006-6880</t>
  </si>
  <si>
    <t>044224068804</t>
  </si>
  <si>
    <t>0160-0105</t>
  </si>
  <si>
    <t>707708201059</t>
  </si>
  <si>
    <t>0160-0111</t>
  </si>
  <si>
    <t>707708201110</t>
  </si>
  <si>
    <t>0160-0123</t>
  </si>
  <si>
    <t>RapidPure Purifier + Bottle</t>
  </si>
  <si>
    <t>707708101236</t>
  </si>
  <si>
    <t>0160-0124</t>
  </si>
  <si>
    <t>RapidPure Purifier + Insulated Bottle</t>
  </si>
  <si>
    <t>707708201240</t>
  </si>
  <si>
    <t>0160-0142</t>
  </si>
  <si>
    <t>707708201424</t>
  </si>
  <si>
    <t>0160-0151</t>
  </si>
  <si>
    <t>RapidPure Refill POD</t>
  </si>
  <si>
    <t>707708201516</t>
  </si>
  <si>
    <t>0160-0161</t>
  </si>
  <si>
    <t>707708201615</t>
  </si>
  <si>
    <t>0140-0039</t>
  </si>
  <si>
    <t>707708200397</t>
  </si>
  <si>
    <t>0140-1144</t>
  </si>
  <si>
    <t>707708211447</t>
  </si>
  <si>
    <t>0140-0004</t>
  </si>
  <si>
    <t>707708200045</t>
  </si>
  <si>
    <t>0140-0012</t>
  </si>
  <si>
    <t>0140-1011</t>
  </si>
  <si>
    <t>0140-1226</t>
  </si>
  <si>
    <t>SOL Emergency Tent</t>
  </si>
  <si>
    <t>0140-1620</t>
  </si>
  <si>
    <t>0140-1621</t>
  </si>
  <si>
    <t>0140-1622</t>
  </si>
  <si>
    <t>0140-1729</t>
  </si>
  <si>
    <t>707708003011</t>
  </si>
  <si>
    <t>707708003028</t>
  </si>
  <si>
    <t>707708003059</t>
  </si>
  <si>
    <t>707708003097</t>
  </si>
  <si>
    <t>707708210112</t>
  </si>
  <si>
    <t>707708217296</t>
  </si>
  <si>
    <t>707708212260</t>
  </si>
  <si>
    <t>707708200120</t>
  </si>
  <si>
    <t>707708216206</t>
  </si>
  <si>
    <t>707708216213</t>
  </si>
  <si>
    <t>707708216220</t>
  </si>
  <si>
    <t>0140-1244</t>
  </si>
  <si>
    <t>SOL Plasma Dual-Arc Lighter</t>
  </si>
  <si>
    <t>707708212444</t>
  </si>
  <si>
    <t>10707708010019</t>
  </si>
  <si>
    <t>REFILL, ICE PACK</t>
  </si>
  <si>
    <t>SOL Flat Pack Bowls &amp; Strainer Set</t>
  </si>
  <si>
    <t>SOL Flat Pack Gear Tub</t>
  </si>
  <si>
    <t>SOL Emergency Bivvy w/ Rescue Whistle - OD Green</t>
  </si>
  <si>
    <t>SOL Emergency Bivvy w/ Rescue Whistle - Orange</t>
  </si>
  <si>
    <t>SOL Rescue Floating Whistle 2-Pack</t>
  </si>
  <si>
    <t>SOL Locking Utility Carabiner</t>
  </si>
  <si>
    <t>SOL Camp Critter Kit Chipmunk</t>
  </si>
  <si>
    <t>SOL Camp Critter Kit Bear</t>
  </si>
  <si>
    <t>SOL Camp Critter Kit Hedgehog</t>
  </si>
  <si>
    <t xml:space="preserve">UPC </t>
  </si>
  <si>
    <t>Product Availability Date</t>
  </si>
  <si>
    <t>Counter Assault</t>
  </si>
  <si>
    <t>5</t>
  </si>
  <si>
    <t>36</t>
  </si>
  <si>
    <t>1506-7048</t>
  </si>
  <si>
    <t>722031418127</t>
  </si>
  <si>
    <t>1506-7049</t>
  </si>
  <si>
    <t>722031418110</t>
  </si>
  <si>
    <t>1506-7052</t>
  </si>
  <si>
    <t>722031412354</t>
  </si>
  <si>
    <t>1506-7053</t>
  </si>
  <si>
    <t>722031412439</t>
  </si>
  <si>
    <t>1506-7054</t>
  </si>
  <si>
    <t>722031412422</t>
  </si>
  <si>
    <t>1506-7055</t>
  </si>
  <si>
    <t>722031418516</t>
  </si>
  <si>
    <t>1506-7058</t>
  </si>
  <si>
    <t>50</t>
  </si>
  <si>
    <t>1506-7024</t>
  </si>
  <si>
    <t>722031414372</t>
  </si>
  <si>
    <t>1506-7025</t>
  </si>
  <si>
    <t>722031414235</t>
  </si>
  <si>
    <t>1506-7026</t>
  </si>
  <si>
    <t>722031414358</t>
  </si>
  <si>
    <t>1506-7027</t>
  </si>
  <si>
    <t>722031414457</t>
  </si>
  <si>
    <t>1506-7028</t>
  </si>
  <si>
    <t>722031414273</t>
  </si>
  <si>
    <t>1506-7034</t>
  </si>
  <si>
    <t>722031414471</t>
  </si>
  <si>
    <t>1506-7035</t>
  </si>
  <si>
    <t>722031414433</t>
  </si>
  <si>
    <t>1506-7043</t>
  </si>
  <si>
    <t>722031414501</t>
  </si>
  <si>
    <t>First Aid Kits</t>
  </si>
  <si>
    <t>0009-0699</t>
  </si>
  <si>
    <t>044224006998</t>
  </si>
  <si>
    <t>0009-0996</t>
  </si>
  <si>
    <t>044224009999</t>
  </si>
  <si>
    <t>0009-0999</t>
  </si>
  <si>
    <t>0009-1799</t>
  </si>
  <si>
    <t>044224017994</t>
  </si>
  <si>
    <t>0009-1999</t>
  </si>
  <si>
    <t>044224019998</t>
  </si>
  <si>
    <t>0009-2999</t>
  </si>
  <si>
    <t>044224029997</t>
  </si>
  <si>
    <t>0097-2000</t>
  </si>
  <si>
    <t>044224000972</t>
  </si>
  <si>
    <t>5020-0289</t>
  </si>
  <si>
    <t>144</t>
  </si>
  <si>
    <t>5020-0292</t>
  </si>
  <si>
    <t>359276209304</t>
  </si>
  <si>
    <t>Genuine First Aid</t>
  </si>
  <si>
    <t>First Aid Cabinets</t>
  </si>
  <si>
    <t>9996-7735</t>
  </si>
  <si>
    <t>814471016350</t>
  </si>
  <si>
    <t>9996-7750</t>
  </si>
  <si>
    <t>814471016503</t>
  </si>
  <si>
    <t>9995-7502</t>
  </si>
  <si>
    <t>814471015025</t>
  </si>
  <si>
    <t>9999-0018</t>
  </si>
  <si>
    <t>Auto Fundraising First Aid Kit</t>
  </si>
  <si>
    <t>814471010983</t>
  </si>
  <si>
    <t>9999-0035</t>
  </si>
  <si>
    <t>311960743310</t>
  </si>
  <si>
    <t>9999-2004</t>
  </si>
  <si>
    <t>814471011676</t>
  </si>
  <si>
    <t>9999-2121</t>
  </si>
  <si>
    <t>814471019214</t>
  </si>
  <si>
    <t>9999-2128</t>
  </si>
  <si>
    <t>814471019283</t>
  </si>
  <si>
    <t>9999-2129</t>
  </si>
  <si>
    <t>814471019290</t>
  </si>
  <si>
    <t>9999-2130</t>
  </si>
  <si>
    <t>814471019306</t>
  </si>
  <si>
    <t>9999-2131</t>
  </si>
  <si>
    <t>814471019313</t>
  </si>
  <si>
    <t>9999-2132</t>
  </si>
  <si>
    <t>814471019320</t>
  </si>
  <si>
    <t>9999-2133</t>
  </si>
  <si>
    <t>814471019337</t>
  </si>
  <si>
    <t>9999-2150</t>
  </si>
  <si>
    <t>814471019504</t>
  </si>
  <si>
    <t>9999-2151</t>
  </si>
  <si>
    <t>814471019511</t>
  </si>
  <si>
    <t>9999-2155</t>
  </si>
  <si>
    <t>814471019559</t>
  </si>
  <si>
    <t>9999-2156</t>
  </si>
  <si>
    <t>814471019566</t>
  </si>
  <si>
    <t>9999-2158</t>
  </si>
  <si>
    <t>814471019580</t>
  </si>
  <si>
    <t>9999-2160</t>
  </si>
  <si>
    <t>814471019603</t>
  </si>
  <si>
    <t>9999-2161</t>
  </si>
  <si>
    <t>814471019610</t>
  </si>
  <si>
    <t>9999-2165</t>
  </si>
  <si>
    <t>814471019658</t>
  </si>
  <si>
    <t>9999-2166</t>
  </si>
  <si>
    <t>814471019665</t>
  </si>
  <si>
    <t>9999-2168</t>
  </si>
  <si>
    <t>814471019689</t>
  </si>
  <si>
    <t>9999-2170</t>
  </si>
  <si>
    <t>814471019702</t>
  </si>
  <si>
    <t>9999-2175</t>
  </si>
  <si>
    <t>814471019757</t>
  </si>
  <si>
    <t>9999-2203</t>
  </si>
  <si>
    <t>753182159980</t>
  </si>
  <si>
    <t>9999-2301</t>
  </si>
  <si>
    <t>753182239354</t>
  </si>
  <si>
    <t>9999-2302</t>
  </si>
  <si>
    <t>753182239347</t>
  </si>
  <si>
    <t>9999-2303</t>
  </si>
  <si>
    <t>753182239330</t>
  </si>
  <si>
    <t>9999-2310</t>
  </si>
  <si>
    <t>814471012437</t>
  </si>
  <si>
    <t>9999-2313</t>
  </si>
  <si>
    <t>814471010785</t>
  </si>
  <si>
    <t>9999-2501</t>
  </si>
  <si>
    <t>Student CPR Training Kit</t>
  </si>
  <si>
    <t>100</t>
  </si>
  <si>
    <t>814471012499</t>
  </si>
  <si>
    <t>9999-2502</t>
  </si>
  <si>
    <t>814471012505</t>
  </si>
  <si>
    <t>9999-2503</t>
  </si>
  <si>
    <t>814471012512</t>
  </si>
  <si>
    <t>9999-7500</t>
  </si>
  <si>
    <t>2 Shelf Class B ANSI Metal Station</t>
  </si>
  <si>
    <t>814471017500</t>
  </si>
  <si>
    <t>9999-7501</t>
  </si>
  <si>
    <t>3 Shelf Class B ANSI Metal Station</t>
  </si>
  <si>
    <t>814471017517</t>
  </si>
  <si>
    <t>9999-7502</t>
  </si>
  <si>
    <t>4 Shelf Class B ANSI Metal Station</t>
  </si>
  <si>
    <t>814471017524</t>
  </si>
  <si>
    <t>9999-7512</t>
  </si>
  <si>
    <t>814471017531</t>
  </si>
  <si>
    <t>9999-7513</t>
  </si>
  <si>
    <t>814471017548</t>
  </si>
  <si>
    <t>5020-0276</t>
  </si>
  <si>
    <t>442245002720</t>
  </si>
  <si>
    <t>5020-0296</t>
  </si>
  <si>
    <t>620606833422</t>
  </si>
  <si>
    <t>5020-0300</t>
  </si>
  <si>
    <t>00628046200002</t>
  </si>
  <si>
    <t>5020-0304</t>
  </si>
  <si>
    <t>814471010303</t>
  </si>
  <si>
    <t>9994-7513</t>
  </si>
  <si>
    <t>814471015131</t>
  </si>
  <si>
    <t>9995-7501</t>
  </si>
  <si>
    <t>814471015018</t>
  </si>
  <si>
    <t>9999-2030-0</t>
  </si>
  <si>
    <t>814471013090</t>
  </si>
  <si>
    <t>9999-2313-1</t>
  </si>
  <si>
    <t>814471013717</t>
  </si>
  <si>
    <t>9999-2313-2</t>
  </si>
  <si>
    <t>814471013724</t>
  </si>
  <si>
    <t>9999-2401</t>
  </si>
  <si>
    <t>814471012451</t>
  </si>
  <si>
    <t>9999-2402</t>
  </si>
  <si>
    <t>814471012468</t>
  </si>
  <si>
    <t>9999-2483</t>
  </si>
  <si>
    <t>814471014837</t>
  </si>
  <si>
    <t>9999-2488</t>
  </si>
  <si>
    <t>CPR MASK GFA SOFT CASE</t>
  </si>
  <si>
    <t>814471014882</t>
  </si>
  <si>
    <t>9999-2490</t>
  </si>
  <si>
    <t>Procedural Mask, Box of 50</t>
  </si>
  <si>
    <t>40</t>
  </si>
  <si>
    <t>707708024900</t>
  </si>
  <si>
    <t>9999-1209</t>
  </si>
  <si>
    <t>814471019108</t>
  </si>
  <si>
    <t>9999-1210</t>
  </si>
  <si>
    <t>814471019115</t>
  </si>
  <si>
    <t>9999-1211</t>
  </si>
  <si>
    <t>814471019801</t>
  </si>
  <si>
    <t>9999-1213</t>
  </si>
  <si>
    <t>814471019825</t>
  </si>
  <si>
    <t>9999-1214</t>
  </si>
  <si>
    <t>814471019832</t>
  </si>
  <si>
    <t>9999-1216</t>
  </si>
  <si>
    <t>814471019856</t>
  </si>
  <si>
    <t>9999-3120</t>
  </si>
  <si>
    <t>Antiseptic Spray 3oz</t>
  </si>
  <si>
    <t>814471019351</t>
  </si>
  <si>
    <t>9999-0102</t>
  </si>
  <si>
    <t>814471011010</t>
  </si>
  <si>
    <t>9999-0108</t>
  </si>
  <si>
    <t>Bandage Fingertip Fabric, 8pc Box</t>
  </si>
  <si>
    <t>814471011072</t>
  </si>
  <si>
    <t>9999-0109</t>
  </si>
  <si>
    <t>Bandage Knuckle, 8pc Box</t>
  </si>
  <si>
    <t>814471011089</t>
  </si>
  <si>
    <t>9999-0115</t>
  </si>
  <si>
    <t>Bandage EAB 1"x3" Fabric, 50pc Box</t>
  </si>
  <si>
    <t>814471019016</t>
  </si>
  <si>
    <t>9999-0116</t>
  </si>
  <si>
    <t>814471019023</t>
  </si>
  <si>
    <t>9999-0117</t>
  </si>
  <si>
    <t>814471019030</t>
  </si>
  <si>
    <t>9999-0303</t>
  </si>
  <si>
    <t>Compress Bandage Off Center 4", 1pc Box</t>
  </si>
  <si>
    <t>814471011140</t>
  </si>
  <si>
    <t>9999-0801</t>
  </si>
  <si>
    <t>814471011256</t>
  </si>
  <si>
    <t>9999-1212</t>
  </si>
  <si>
    <t>814471019818</t>
  </si>
  <si>
    <t>9999-1221</t>
  </si>
  <si>
    <t>9999-1217</t>
  </si>
  <si>
    <t>814471019863</t>
  </si>
  <si>
    <t>9999-0601</t>
  </si>
  <si>
    <t>814471011218</t>
  </si>
  <si>
    <t>9999-0704</t>
  </si>
  <si>
    <t>814471019870</t>
  </si>
  <si>
    <t>9999-0705</t>
  </si>
  <si>
    <t>814471019887</t>
  </si>
  <si>
    <t>9999-1208</t>
  </si>
  <si>
    <t>9994-2015</t>
  </si>
  <si>
    <t>814471012017</t>
  </si>
  <si>
    <t>9994-2020</t>
  </si>
  <si>
    <t>814471019207</t>
  </si>
  <si>
    <t>9994-2150</t>
  </si>
  <si>
    <t>814471012154</t>
  </si>
  <si>
    <t>9994-2160</t>
  </si>
  <si>
    <t>814471012161</t>
  </si>
  <si>
    <t>9994-2170</t>
  </si>
  <si>
    <t>814471012178</t>
  </si>
  <si>
    <t>9994-7512</t>
  </si>
  <si>
    <t>814471015124</t>
  </si>
  <si>
    <t>9995-7500</t>
  </si>
  <si>
    <t>814471015001</t>
  </si>
  <si>
    <t>9999-0901</t>
  </si>
  <si>
    <t>814471011263</t>
  </si>
  <si>
    <t>9999-1005</t>
  </si>
  <si>
    <t>814471011508</t>
  </si>
  <si>
    <t>9999-1102</t>
  </si>
  <si>
    <t>Nitrile Exam Gloves, 2 Pair Box</t>
  </si>
  <si>
    <t>814471011294</t>
  </si>
  <si>
    <t>9999-1201</t>
  </si>
  <si>
    <t>814471011317</t>
  </si>
  <si>
    <t>9999-1202</t>
  </si>
  <si>
    <t>81447119047</t>
  </si>
  <si>
    <t>9999-1203</t>
  </si>
  <si>
    <t>814471019054</t>
  </si>
  <si>
    <t>9999-1205</t>
  </si>
  <si>
    <t>814471019061</t>
  </si>
  <si>
    <t>9999-1207</t>
  </si>
  <si>
    <t>9999-1215</t>
  </si>
  <si>
    <t>Triple Antibiotic 0.9g., 25pc Bag</t>
  </si>
  <si>
    <t>814471019849</t>
  </si>
  <si>
    <t>9999-1220</t>
  </si>
  <si>
    <t>9999-1350</t>
  </si>
  <si>
    <t>1000</t>
  </si>
  <si>
    <t>814471013502</t>
  </si>
  <si>
    <t>9999-1360</t>
  </si>
  <si>
    <t>Tape Tri-Cut Waterproof</t>
  </si>
  <si>
    <t>665973007564</t>
  </si>
  <si>
    <t>9999-1601</t>
  </si>
  <si>
    <t>814471011362</t>
  </si>
  <si>
    <t>9999-3105</t>
  </si>
  <si>
    <t>814471019399</t>
  </si>
  <si>
    <t>9999-3106</t>
  </si>
  <si>
    <t>Pain &amp; Ache, Pkg/2, Box 50</t>
  </si>
  <si>
    <t>814471019405</t>
  </si>
  <si>
    <t>9999-3107</t>
  </si>
  <si>
    <t>814471019450</t>
  </si>
  <si>
    <t>9999-3108</t>
  </si>
  <si>
    <t>Acetaminophen, Pkg/2, Box of 50</t>
  </si>
  <si>
    <t>814471019443</t>
  </si>
  <si>
    <t>9999-3121</t>
  </si>
  <si>
    <t>814471019368</t>
  </si>
  <si>
    <t>9999-3122</t>
  </si>
  <si>
    <t>814471019375</t>
  </si>
  <si>
    <t>9999-6301-1</t>
  </si>
  <si>
    <t>0196-0100</t>
  </si>
  <si>
    <t>853549007036</t>
  </si>
  <si>
    <t>0196-0300</t>
  </si>
  <si>
    <t>853549007197</t>
  </si>
  <si>
    <t>0196-0400</t>
  </si>
  <si>
    <t>853549007012</t>
  </si>
  <si>
    <t>0009-0703</t>
  </si>
  <si>
    <t>0009-0718</t>
  </si>
  <si>
    <t>0009-0739</t>
  </si>
  <si>
    <t>0097-4000</t>
  </si>
  <si>
    <t>MSRP/
MAP</t>
  </si>
  <si>
    <t>Master Case 
Qty</t>
  </si>
  <si>
    <t>Inner Case 
Qty</t>
  </si>
  <si>
    <t>Master Case 
Price</t>
  </si>
  <si>
    <t>Inner Case
Price</t>
  </si>
  <si>
    <t>Wholesale
Price</t>
  </si>
  <si>
    <t>Master Only</t>
  </si>
  <si>
    <t>Version</t>
  </si>
  <si>
    <t>Date of Version</t>
  </si>
  <si>
    <t>Reason for Update</t>
  </si>
  <si>
    <t>LuminAID</t>
  </si>
  <si>
    <t>0160-0700</t>
  </si>
  <si>
    <t>707708207006</t>
  </si>
  <si>
    <t>Clip Strip - 12pc</t>
  </si>
  <si>
    <t>TOTALS:</t>
  </si>
  <si>
    <t>MSRP/MAP</t>
  </si>
  <si>
    <t>Wholesale</t>
  </si>
  <si>
    <t>Notes:</t>
  </si>
  <si>
    <t>ARB Rep:</t>
  </si>
  <si>
    <t>Buyer name:</t>
  </si>
  <si>
    <t>Buyer email:</t>
  </si>
  <si>
    <t>[Select One]</t>
  </si>
  <si>
    <t>Bill to:</t>
  </si>
  <si>
    <t>Ship via:</t>
  </si>
  <si>
    <t>Ship to:</t>
  </si>
  <si>
    <t>Account #:</t>
  </si>
  <si>
    <t>Date:</t>
  </si>
  <si>
    <t>CS@adventurereadybrands.com</t>
  </si>
  <si>
    <t>Stock Status</t>
  </si>
  <si>
    <t>0150-1000</t>
  </si>
  <si>
    <t>Accident Pack w/ QuikClot</t>
  </si>
  <si>
    <t>707708110009</t>
  </si>
  <si>
    <t>0006-1040</t>
  </si>
  <si>
    <t>044224610409</t>
  </si>
  <si>
    <t>0196-4031</t>
  </si>
  <si>
    <t>LuminAID PackLite Spectra USB Solar Lantern</t>
  </si>
  <si>
    <t>853549007029</t>
  </si>
  <si>
    <t>0006-6883</t>
  </si>
  <si>
    <t>Natrapel® Essential Oil Insect Repellent - Herbal Scent</t>
  </si>
  <si>
    <t>044224068835</t>
  </si>
  <si>
    <t>Made to Stock</t>
  </si>
  <si>
    <t>0009-0100</t>
  </si>
  <si>
    <t>044224001009</t>
  </si>
  <si>
    <t>LuminAID PackLite Max 2-in-1 Power Lantern</t>
  </si>
  <si>
    <t>LuminAID PackLite Titan 2-in-1 Power Lantern</t>
  </si>
  <si>
    <t>LuminAID PackLite Nova USB Solar Lantern</t>
  </si>
  <si>
    <t>0006-1045</t>
  </si>
  <si>
    <t>0006-1048</t>
  </si>
  <si>
    <t>0006-7183</t>
  </si>
  <si>
    <t>0006-7184</t>
  </si>
  <si>
    <t>Made to Order ($5K Minimum)</t>
  </si>
  <si>
    <t>0002-2600</t>
  </si>
  <si>
    <t>While Supplies Last!</t>
  </si>
  <si>
    <t>0006-7078</t>
  </si>
  <si>
    <t>0006-7090</t>
  </si>
  <si>
    <t>0006-7181</t>
  </si>
  <si>
    <t>15</t>
  </si>
  <si>
    <t>0006-7305</t>
  </si>
  <si>
    <t>10044224673050</t>
  </si>
  <si>
    <t>0006-7327</t>
  </si>
  <si>
    <t>0006-6885</t>
  </si>
  <si>
    <t>0006-6775</t>
  </si>
  <si>
    <t>0006-6856</t>
  </si>
  <si>
    <t>0006-7069</t>
  </si>
  <si>
    <t>044224070692</t>
  </si>
  <si>
    <t>2064-0017</t>
  </si>
  <si>
    <t>Adventure Medical Trauma Tourniquet</t>
  </si>
  <si>
    <t>707708000171</t>
  </si>
  <si>
    <t>0140-1239</t>
  </si>
  <si>
    <t>SOL Fire Lite Fuel Cubes in Box</t>
  </si>
  <si>
    <t>707708212390</t>
  </si>
  <si>
    <t>0140-1221</t>
  </si>
  <si>
    <t>707708212215</t>
  </si>
  <si>
    <t>V23.1</t>
  </si>
  <si>
    <t>Brand updates &amp; order form reformatting</t>
  </si>
  <si>
    <t>(800) 324-3517</t>
  </si>
  <si>
    <t>944 Industrial Park Rd</t>
  </si>
  <si>
    <t>Incomplete forms will result in a delay in processing</t>
  </si>
  <si>
    <t>Backorder or Fill &amp; Kill:</t>
  </si>
  <si>
    <t>Ship Date:</t>
  </si>
  <si>
    <t>Cancel Date:</t>
  </si>
  <si>
    <t>Total:</t>
  </si>
  <si>
    <t>Payment Terms:</t>
  </si>
  <si>
    <t>Campaign Code:</t>
  </si>
  <si>
    <t>Preseason Order? (Yes/No):</t>
  </si>
  <si>
    <t>Discount Applied:</t>
  </si>
  <si>
    <r>
      <t xml:space="preserve">PO # </t>
    </r>
    <r>
      <rPr>
        <b/>
        <sz val="11"/>
        <color rgb="FFC00000"/>
        <rFont val="Calibri"/>
        <family val="2"/>
        <scheme val="minor"/>
      </rPr>
      <t>(Required)</t>
    </r>
    <r>
      <rPr>
        <b/>
        <sz val="11"/>
        <color theme="1"/>
        <rFont val="Calibri"/>
        <family val="2"/>
        <scheme val="minor"/>
      </rPr>
      <t>:</t>
    </r>
  </si>
  <si>
    <t>Orders must be in cases</t>
  </si>
  <si>
    <t>Lowest 
Buyable UOM</t>
  </si>
  <si>
    <t>CS</t>
  </si>
  <si>
    <t>Category</t>
  </si>
  <si>
    <t>UPC</t>
  </si>
  <si>
    <t>SKU</t>
  </si>
  <si>
    <t>ADVENTURE MEDICAL KITS</t>
  </si>
  <si>
    <t>AFTER BITE</t>
  </si>
  <si>
    <t>BEN'S</t>
  </si>
  <si>
    <t>COUNTER ASSAULT</t>
  </si>
  <si>
    <t>EASY CARE</t>
  </si>
  <si>
    <t>GENUINE FIRST AID</t>
  </si>
  <si>
    <t>LUMINAID</t>
  </si>
  <si>
    <t>NATRAPEL</t>
  </si>
  <si>
    <t>QUIKCLOT</t>
  </si>
  <si>
    <t>RAPIDPURE</t>
  </si>
  <si>
    <t>SURVIVE OUTDOORS LONGER</t>
  </si>
  <si>
    <t>THE ITCH ERASER</t>
  </si>
  <si>
    <t>Cases Ordered</t>
  </si>
  <si>
    <t>Total Price</t>
  </si>
  <si>
    <t>Total Units Ordered</t>
  </si>
  <si>
    <t>Units Per Case</t>
  </si>
  <si>
    <t>INNER PACK</t>
  </si>
  <si>
    <t>EA</t>
  </si>
  <si>
    <t>DISPLAY</t>
  </si>
  <si>
    <t>Kids</t>
  </si>
  <si>
    <t>Marine</t>
  </si>
  <si>
    <t>Mountain</t>
  </si>
  <si>
    <t>Multi-Purpose</t>
  </si>
  <si>
    <t>Pet</t>
  </si>
  <si>
    <t>Pro Series</t>
  </si>
  <si>
    <t>Sportsman</t>
  </si>
  <si>
    <t>Trauma</t>
  </si>
  <si>
    <t>Travel</t>
  </si>
  <si>
    <t>Ultralight/Watertight</t>
  </si>
  <si>
    <t>Blister Care</t>
  </si>
  <si>
    <t>Refills &amp; Additions</t>
  </si>
  <si>
    <t>Wipes</t>
  </si>
  <si>
    <t>Blanket</t>
  </si>
  <si>
    <t>Bleeding</t>
  </si>
  <si>
    <t>Balm</t>
  </si>
  <si>
    <t>Cream</t>
  </si>
  <si>
    <t>Gel</t>
  </si>
  <si>
    <t>Liquid</t>
  </si>
  <si>
    <t>Head Net</t>
  </si>
  <si>
    <t>Jacket</t>
  </si>
  <si>
    <t>Bandana</t>
  </si>
  <si>
    <t>DEET</t>
  </si>
  <si>
    <t>Permethrin</t>
  </si>
  <si>
    <t>Picaridin</t>
  </si>
  <si>
    <t>Accessory</t>
  </si>
  <si>
    <t>Spray</t>
  </si>
  <si>
    <t>Antiseptics/Wipe</t>
  </si>
  <si>
    <t>Bandage</t>
  </si>
  <si>
    <t>Burn Care</t>
  </si>
  <si>
    <t>Gauze</t>
  </si>
  <si>
    <t>Lantern</t>
  </si>
  <si>
    <t>Essential Oil</t>
  </si>
  <si>
    <t>Oil of Lemon Eucalyptus</t>
  </si>
  <si>
    <t>Purifier</t>
  </si>
  <si>
    <t>Camp Sink</t>
  </si>
  <si>
    <t>Shower</t>
  </si>
  <si>
    <t>Storage</t>
  </si>
  <si>
    <t>Water Storage</t>
  </si>
  <si>
    <t>Fire Starter</t>
  </si>
  <si>
    <t>Fuel</t>
  </si>
  <si>
    <t>Tinder Cord</t>
  </si>
  <si>
    <t>Tool</t>
  </si>
  <si>
    <t>Headlamp</t>
  </si>
  <si>
    <t>Power Bank</t>
  </si>
  <si>
    <t>Compass</t>
  </si>
  <si>
    <t>Bivvy</t>
  </si>
  <si>
    <t>Poncho</t>
  </si>
  <si>
    <t>Tent</t>
  </si>
  <si>
    <t>Mirror</t>
  </si>
  <si>
    <t>Whistle</t>
  </si>
  <si>
    <t>Carabiner</t>
  </si>
  <si>
    <t>Combo</t>
  </si>
  <si>
    <t>Paracord</t>
  </si>
  <si>
    <t>Tape</t>
  </si>
  <si>
    <t>Card</t>
  </si>
  <si>
    <t>Hatchet</t>
  </si>
  <si>
    <t>Knife</t>
  </si>
  <si>
    <t>Saw</t>
  </si>
  <si>
    <t>Shovel</t>
  </si>
  <si>
    <t>Display Materials</t>
  </si>
  <si>
    <t>Sports Kit Basketball</t>
  </si>
  <si>
    <t>Sports Kit Baseball</t>
  </si>
  <si>
    <t>Sports Kit Soccer</t>
  </si>
  <si>
    <t>Sports Kit Football</t>
  </si>
  <si>
    <t>Backyard Adventure Owl</t>
  </si>
  <si>
    <t>Backyard Adventure Fox</t>
  </si>
  <si>
    <t>Backyard Adventure Raccoon</t>
  </si>
  <si>
    <t>Backyard Adventure Bear</t>
  </si>
  <si>
    <t>Backyard Adventure Unicorn</t>
  </si>
  <si>
    <t>Backyard Adventure Sloth</t>
  </si>
  <si>
    <t>Backyard Adventure Llama</t>
  </si>
  <si>
    <t>MARINE Series Medical Kit - 450</t>
  </si>
  <si>
    <t>MARINE Series Medical Kit - 600</t>
  </si>
  <si>
    <t>MARINE Series Medical Kit - 1500</t>
  </si>
  <si>
    <t>MARINE Series Medical Kit - 2500</t>
  </si>
  <si>
    <t>MARINE Series Medical Kit - 3500</t>
  </si>
  <si>
    <t>MOUNTAIN Series Medical Kit - Day Tripper Lite</t>
  </si>
  <si>
    <t>MOUNTAIN Series Medical Kit - Hiker</t>
  </si>
  <si>
    <t>MOUNTAIN Series Medical Kit - Backpacker</t>
  </si>
  <si>
    <t>MOUNTAIN Series Medical Kit - Explorer</t>
  </si>
  <si>
    <t>MOUNTAIN Series Medical Kit - Guide</t>
  </si>
  <si>
    <t>MOUNTAIN Series Medical Kit - Mountaineer</t>
  </si>
  <si>
    <t>Mountain Series Custom Medical Kit Bag</t>
  </si>
  <si>
    <t>Adventure First Aid, Water-Resistant Kit</t>
  </si>
  <si>
    <t>Adventure First Aid, 0.5 Tin</t>
  </si>
  <si>
    <t>Adventure First Aid, 1.0</t>
  </si>
  <si>
    <t>Adventure First Aid, 32 oz. Kit</t>
  </si>
  <si>
    <t>Adventure First Aid, 2.0</t>
  </si>
  <si>
    <t>Adventure First Aid, Family First Aid Kit</t>
  </si>
  <si>
    <t>ADVENTURE DOG Medical Kit - Workin' Dog</t>
  </si>
  <si>
    <t>ADVENTURE DOG Medical Kit - Me &amp; My Dog</t>
  </si>
  <si>
    <t>ADVENTURE DOG Medical Kit - Trail Dog</t>
  </si>
  <si>
    <t>ADVENTURE DOG Medical Kit - Vet in a Box</t>
  </si>
  <si>
    <t>ADVENTURE DOG Medical Kit - Heeler</t>
  </si>
  <si>
    <t>PRO Series Emergency Medical Kit - Expedition</t>
  </si>
  <si>
    <t>PRO Series Emergency Medical Kit - Guide I</t>
  </si>
  <si>
    <t>PRO Series Emergency Medical Kit - Mountain Medic II</t>
  </si>
  <si>
    <t>Tactical Medical Kit - Field Trauma with QuikClot</t>
  </si>
  <si>
    <t>SPORTSMAN Series Medical Kit - 100</t>
  </si>
  <si>
    <t>SPORTSMAN Series Medical Kit - 200</t>
  </si>
  <si>
    <t>SPORTSMAN Series Medical Kit - 300</t>
  </si>
  <si>
    <t>SPORTSMAN Series Medical Kit - 400</t>
  </si>
  <si>
    <t>Trauma Pak First Aid Kit with QuikClot</t>
  </si>
  <si>
    <t>Trauma Pak Pro with QuikClot &amp;amp; Swat-T</t>
  </si>
  <si>
    <t>Trauma Pak 1 First Aid Kit for Wound Dressing</t>
  </si>
  <si>
    <t>MOLLE Bag Trauma Kit 1.0 (Black Bag)</t>
  </si>
  <si>
    <t>MOLLE Bag Trauma Kit 1.0 (Khaki Bag)</t>
  </si>
  <si>
    <t>MOLLE Bag Trauma Kit 0.5 (Black Bag)</t>
  </si>
  <si>
    <t>MOLLE Bag Trauma Kit 0.5 (Camo Bag)</t>
  </si>
  <si>
    <t>MOLLE Bag Trauma Kit 2.0 (Black Bag)</t>
  </si>
  <si>
    <t>MOLLE Bag Trauma Kit 2.0 (Khaki Bag)</t>
  </si>
  <si>
    <t>TRAVEL Series Medical Kit - Pocket Travel Safety Kit</t>
  </si>
  <si>
    <t>TRAVEL Series Medical Kit - Travel Medic</t>
  </si>
  <si>
    <t>TRAVEL Series Medical Kit - World Travel</t>
  </si>
  <si>
    <t>TRAVEL Series Medical Kit - Smart Travel</t>
  </si>
  <si>
    <t>Dental Medic - Emergency First Aid Kit for Teeth</t>
  </si>
  <si>
    <t>Ultralight/Watertight Medical Kit - Pro</t>
  </si>
  <si>
    <t>Ultralight/Watertight Medical Kit - .9</t>
  </si>
  <si>
    <t>Ultralight/Watertight Medical Kit - .7</t>
  </si>
  <si>
    <t>Ultralight/Watertight Medical Kit - .5</t>
  </si>
  <si>
    <t>Ultralight/Watertight Medical Kit - .3</t>
  </si>
  <si>
    <t>C-Splint</t>
  </si>
  <si>
    <t>GlacierGel Blister and Burn Dressing</t>
  </si>
  <si>
    <t>Blister Medic Kit</t>
  </si>
  <si>
    <t>Oral Rehydration Salts (3pc)</t>
  </si>
  <si>
    <t>Adventure Bath Wipes, Travel Size, Pkg./8</t>
  </si>
  <si>
    <t>Adventure Bath Wipes, Pkg./8</t>
  </si>
  <si>
    <t>Adventure Dog Wipes, Pkg./8</t>
  </si>
  <si>
    <t>After Bite® Natural</t>
  </si>
  <si>
    <t>After Bite® Kids</t>
  </si>
  <si>
    <t>After Bite® Xtra New &amp; Improved</t>
  </si>
  <si>
    <t>After Bite® Outdoor New &amp; Improved</t>
  </si>
  <si>
    <t>After Bite® Advanced Formula</t>
  </si>
  <si>
    <t>After Bite® X-Tech</t>
  </si>
  <si>
    <t>Tick Nipper</t>
  </si>
  <si>
    <t>After Burn® 2 oz. Tube</t>
  </si>
  <si>
    <t>Ben's® InvisiNet Head Net</t>
  </si>
  <si>
    <t>Ben's® UltraNet Head Net</t>
  </si>
  <si>
    <t>Ben's® InvisiNet XTRA with Insect Shield</t>
  </si>
  <si>
    <t>Ben's® InvisiNet Bug Jacket &amp; Mitts S/M</t>
  </si>
  <si>
    <t>Ben's® InvisiNet Bug Jacket &amp; Mitts L/XL</t>
  </si>
  <si>
    <t>Ben's® Tick &amp; Insect Repellent Bandana with Insect Shield</t>
  </si>
  <si>
    <t>Ben's® Bandana with Insect Shield  Dog</t>
  </si>
  <si>
    <t>Ben's® 100 Tick &amp; Insect Repellent 0.5 oz. Mini Spray</t>
  </si>
  <si>
    <t>Ben's® 100 Tick &amp; Insect Repellent 1.25 oz. Pump Spray</t>
  </si>
  <si>
    <t>Ben's® 100 Tick &amp; Insect Repellent 3.4 oz. Pump Spray</t>
  </si>
  <si>
    <t>Ben's® 100 Tick and Insect Repellent Pump 3.4oz</t>
  </si>
  <si>
    <t>Ben's® 30 Tick &amp; Insect Repellent Wipes</t>
  </si>
  <si>
    <t>Ben's® 30 Tick &amp; Insect Repellent 3.4 oz. Pump Spray</t>
  </si>
  <si>
    <t>Ben's® 30 Tick &amp; Insect Repellent, 30% DEET Eco-Spray 6 oz</t>
  </si>
  <si>
    <t>Ben's® 30 Tick &amp; Insect Repellent 1.25 oz. Pump Spray</t>
  </si>
  <si>
    <t>Ben's® Clothing &amp; Gear Insect Repellent 6 oz. Continuous Spray</t>
  </si>
  <si>
    <t>Ben's® Clothing &amp; Gear Insect Repellent 24 oz. Pump Spray</t>
  </si>
  <si>
    <t>Ben's® Tick Repellent 6 oz. Eco-Spray®</t>
  </si>
  <si>
    <t>Ben's® Tick Repellent 3.4oz Pump</t>
  </si>
  <si>
    <t>Ben's® Tick Repellent 3.4 oz. Pump Spray</t>
  </si>
  <si>
    <t>Ben's® Tick Repellent Wipes</t>
  </si>
  <si>
    <t>Ben's® Tick Fence Backyard Tick Control Spray</t>
  </si>
  <si>
    <t>Bear Keg Packs</t>
  </si>
  <si>
    <t>Electric Fence</t>
  </si>
  <si>
    <t>Universal 230/290 Holster</t>
  </si>
  <si>
    <t>Trail Runner Holster/CL SM</t>
  </si>
  <si>
    <t>Trail Runner Holster/CL LXL</t>
  </si>
  <si>
    <t>Kozee-Tote Bear Spray Carrier</t>
  </si>
  <si>
    <t>Bear Keg Food Storage Container Yellow</t>
  </si>
  <si>
    <t>8.1 oz. Bear Spray in Partial Blister</t>
  </si>
  <si>
    <t>8.1 oz. Bear Spray with Holster (Sealed Blister Pack)</t>
  </si>
  <si>
    <t>8.1 oz. Bear Spray with Holster (Sealed Blister Pack) - 2 cans</t>
  </si>
  <si>
    <t>8.1 oz. / 10.2 oz. Bear Spray Combo Pack</t>
  </si>
  <si>
    <t>8.1 oz. Bear Spray and Inert Combo Pack</t>
  </si>
  <si>
    <t>10.2 oz. Bear Spray in Partial Blister</t>
  </si>
  <si>
    <t>10.2 oz. Bear Spray with Holster (Sealed Blister Pack)</t>
  </si>
  <si>
    <t>8.1 oz. Inert Training Canister Black</t>
  </si>
  <si>
    <t>Easy Care® Everywhere Essentials</t>
  </si>
  <si>
    <t>Easy Care® Outdoor &amp; Travel First Aid Kit</t>
  </si>
  <si>
    <t>Easy Care® Sports &amp; Travel 3 each/Pack of 2</t>
  </si>
  <si>
    <t>Easy Care® Sports &amp; Travel First Aid Kit</t>
  </si>
  <si>
    <t>Easy Care® Easy Access First Aid Kit</t>
  </si>
  <si>
    <t>Easy Care® All Purpose First Aid Kit</t>
  </si>
  <si>
    <t>Easy Care® Comprehensive First Aid Kit</t>
  </si>
  <si>
    <t>BandOff®: The Bandage Remover</t>
  </si>
  <si>
    <t>Easy Care® Eyewash, 1 oz.</t>
  </si>
  <si>
    <t>Easy Care® Eyewash, 4 oz.</t>
  </si>
  <si>
    <t>Easy Care® Hand Sanitizer - 1.25oz</t>
  </si>
  <si>
    <t>Easy Care® Hand Sanitizer, 3.4 oz. Pump Spray</t>
  </si>
  <si>
    <t>Class A 100 Person Easy Care Cabinet, Complete Refill</t>
  </si>
  <si>
    <t>Class A 150 Person Easy Care Cabinet, Complete Refill</t>
  </si>
  <si>
    <t>200 Person 4 Shelf ANSI Class B+ Station with Medications, Refill</t>
  </si>
  <si>
    <t>Cramer Coaches 102 Pieces First Aid Kit</t>
  </si>
  <si>
    <t>36 Unit Unitized Metal ANSI First Aid Kit</t>
  </si>
  <si>
    <t>10 Person 2009 ANSI Metal First Aid Kit</t>
  </si>
  <si>
    <t>10 Person 2009 ANSI w/Eyewash Plastic</t>
  </si>
  <si>
    <t>25 Person 2009 ANSI w/Eyewash Plastic</t>
  </si>
  <si>
    <t>50 Person 2009 ANSI w/Eyewash Plastic</t>
  </si>
  <si>
    <t>10 Person 2009 ANSI w/Eyewash Metal</t>
  </si>
  <si>
    <t>25 Person 2009 ANSI w/Eyewash Metal</t>
  </si>
  <si>
    <t>50 Person 2009 ANSI w/Eyewash Metal</t>
  </si>
  <si>
    <t>Class A 25 Person 2015 ANSI First Aid Kit Plastic</t>
  </si>
  <si>
    <t>25 Person ANSI Class A Bulk Plastic First Aid Kit</t>
  </si>
  <si>
    <t>Class A 25 Person 2015 ANSI First Aid Kit Metal</t>
  </si>
  <si>
    <t>25 Person ANSI Class A Bulk Metal First Aid Kit</t>
  </si>
  <si>
    <t>OSHA First Aid Kit - 25 Person ANSI Class A Type IV Waterproof Case</t>
  </si>
  <si>
    <t>Class B ANSI 50 Person Plastic First Aid Kit</t>
  </si>
  <si>
    <t>50 Person ANSI Class B Bulk Plastic First Aid Kit</t>
  </si>
  <si>
    <t>2015 ANSI Class B 50 Person Metal First Aid Kit</t>
  </si>
  <si>
    <t>50 Person ANSI Class B Bulk First Aid Kit</t>
  </si>
  <si>
    <t>OSHA First Aid Kit - 50 Person ANSI Class B Type IV Waterproof Case</t>
  </si>
  <si>
    <t>2015 ANSI Class A 50 Person Plastic First Aid kit</t>
  </si>
  <si>
    <t>Class A 2015 ANSI 50 Person kit, Metal</t>
  </si>
  <si>
    <t>Emergency Preparedness Kit, Soft Case</t>
  </si>
  <si>
    <t>101 Piece Soft Sided First Aid Kit</t>
  </si>
  <si>
    <t>202 Piece Soft Sided First Aid Kit</t>
  </si>
  <si>
    <t>303 Piece Soft Sided First Aid Kit</t>
  </si>
  <si>
    <t>52 Piece Hard Sided All Purpose First Aid Kit</t>
  </si>
  <si>
    <t>BloodBorne Pathogens Protection Kit</t>
  </si>
  <si>
    <t>Student Training Kit</t>
  </si>
  <si>
    <t>Student CPR &amp; Training Kit</t>
  </si>
  <si>
    <t>2 Shelf First Aid Station ANSI Class A Metal Station</t>
  </si>
  <si>
    <t>3 Shelf First Aid Station ANSI Class A Metal Station</t>
  </si>
  <si>
    <t>A-Med Eyewash Station (Single) Empty</t>
  </si>
  <si>
    <t>A-Med Eyewash Station (Double Bottle) - Empty</t>
  </si>
  <si>
    <t>A-Med Eyewash 32 oz. w/ eye-opener</t>
  </si>
  <si>
    <t>A-Med Eyewash Station (2) 32 oz. w/eye-opener</t>
  </si>
  <si>
    <t>100 Person 3 Shelf ANSI Class A+ Station with Medications, Refill</t>
  </si>
  <si>
    <t>150 Person 3 Shelf ANSI Class B+ Station with Medications, Refill</t>
  </si>
  <si>
    <t>Easy Access Bandage 6PC Dispenser With Mounting Hardware</t>
  </si>
  <si>
    <t>BloodBorne Pathogens &amp; CPR Mask Pack</t>
  </si>
  <si>
    <t>BloodBorne Pathogens Spill Clean-up Pack</t>
  </si>
  <si>
    <t>Mini Carrying Case with Key Ring &amp; CPR Barrier</t>
  </si>
  <si>
    <t>Mini Carrying Case with Key Ring, CPR Barrier &amp; Pair of Vinyl Gloves</t>
  </si>
  <si>
    <t>Portable CPR Mask with Hard Case</t>
  </si>
  <si>
    <t>Alcohol Prep Pad, 10/Bag</t>
  </si>
  <si>
    <t>Ammonia Inhalant, 12/Bag</t>
  </si>
  <si>
    <t>Antiseptic Towelette, 5/Bag</t>
  </si>
  <si>
    <t>Povidone-Iodine Prep Pads, 10/Bag</t>
  </si>
  <si>
    <t>Insect Sting Relief Wipes, 10/Bag</t>
  </si>
  <si>
    <t>Hand Sanitizer, 0.9g. 10/Bag</t>
  </si>
  <si>
    <t>Bandage 3/8X1-1.5 JR PLSTC 40PC BX</t>
  </si>
  <si>
    <t>CAB EAB SNGLE FAB KNUCK BOX 40</t>
  </si>
  <si>
    <t>CAB EAB SINGL FAB FINGER BX 40</t>
  </si>
  <si>
    <t>TRI/BNDG NONWVN-2 SFTY PIN BX</t>
  </si>
  <si>
    <t>Butterfly Bandages, 10/Bag</t>
  </si>
  <si>
    <t>8 Fingertip, 8 Knuckle, 16 1"x3" Fabric, Bag</t>
  </si>
  <si>
    <t>Burn Cream 0.9g , 50pc Bag</t>
  </si>
  <si>
    <t>5"x9" ABSRBNT, GZ CMPRS - 1/BX</t>
  </si>
  <si>
    <t>CAB 2X2 GZ DRESSG PD BOX OF 25</t>
  </si>
  <si>
    <t>CAB 3X3 GZ DRESSG PD BOX OF 25</t>
  </si>
  <si>
    <t>Non-Adherent Sterile Gauze, 2"x3", 5/Bag</t>
  </si>
  <si>
    <t>25 Person ANSI Class A Unitized Kit Refill</t>
  </si>
  <si>
    <t>50 Person ANSI Class B Unitized Kit Refill</t>
  </si>
  <si>
    <t>25 Person ANSI Class A Easy Care First Aid® Kit Refill</t>
  </si>
  <si>
    <t>50 Person ANSI Class B Easy Care First Aid® Kit Refill</t>
  </si>
  <si>
    <t>50 Person ANSI Class A Easy Care First Aid® Kit Refill</t>
  </si>
  <si>
    <t>75 Person 2 Shelf ANSI Class A+ Station with Medications, Refill</t>
  </si>
  <si>
    <t>100 Person 2 Shelf ANSI Class B+ Station with Medications, Refill</t>
  </si>
  <si>
    <t>4X5 INSTNT CLD CMPRS - 1/BX</t>
  </si>
  <si>
    <t>TRIPLE ANTBTC UNITIZED 10PC/BX</t>
  </si>
  <si>
    <t>FA/BRN CRM UNITZED 10PC/BX</t>
  </si>
  <si>
    <t>Medicated Lip Balm Single Use Packet 10/Bag</t>
  </si>
  <si>
    <t>Skin Lotion Single Use Packet, 24/Bag</t>
  </si>
  <si>
    <t>Hydrocortisone Cream 0.9g, 10/Bag</t>
  </si>
  <si>
    <t>Large Patch Bandage, 5/Bag</t>
  </si>
  <si>
    <t>Ivyx Pre-Contact Wipe 5/Bag</t>
  </si>
  <si>
    <t>Cotton Swabs 100/Bag</t>
  </si>
  <si>
    <t>CPR FACESHLD-ONEWAY W/INSTR.BX</t>
  </si>
  <si>
    <t>CAB SINUS RELIEF 1/PK BOX/50</t>
  </si>
  <si>
    <t>CAB STOMACH RELIEF PKG/2 BX 50</t>
  </si>
  <si>
    <t>CAB COLD SPRAY 4OZ  AEROSOL</t>
  </si>
  <si>
    <t>CAB HYDROGEN PEROXIDE 4OZ PUMP</t>
  </si>
  <si>
    <t>Thermometer</t>
  </si>
  <si>
    <t>Natrapel® Essential Oil Insect Repellent for Pets and People Uncarded</t>
  </si>
  <si>
    <t>Natrapel® Lemon Eucalyptus 3.4 oz.</t>
  </si>
  <si>
    <t>Natrapel® Lemon Eucalyptus Pump 3.4oz</t>
  </si>
  <si>
    <t>Natrapel® Lemon Eucalyptus 6-Hour Insect Repellent Eco-Spray 6oz</t>
  </si>
  <si>
    <t>Natrapel® Lemon Eucalyptus Tick 6oz Eco-Spray</t>
  </si>
  <si>
    <t>Natrapel® 12-hour Repellent Wipes</t>
  </si>
  <si>
    <t>Natrapel® Picaridin Pump 3.4oz</t>
  </si>
  <si>
    <t>Natrapel® 12-hour 1 oz. Pump Carded</t>
  </si>
  <si>
    <t>Natrapel® Picaridin Insect Repellent, 3.4 oz. Pump</t>
  </si>
  <si>
    <t>Natrapel® Picaridin 12-hour Tick &amp; Insect Repellent Eco-Spray 6oz</t>
  </si>
  <si>
    <t>QuikClot® Gauze 3" x 2'</t>
  </si>
  <si>
    <t>RapidPure Purifier + UltraLight Straw</t>
  </si>
  <si>
    <t>RapidPure Purifier + Multi-Use System</t>
  </si>
  <si>
    <t>RapidPure 9L Gravity System</t>
  </si>
  <si>
    <t>RapidPure Replacement Gravity Purifier 6.5</t>
  </si>
  <si>
    <t>RapidPure 1.5L Collapsible Bottle (2pk)</t>
  </si>
  <si>
    <t>SOL Fire Lite™ Micro Sparker 2 Pack</t>
  </si>
  <si>
    <t>SOL Fire Lite Fuel-Free Lighter</t>
  </si>
  <si>
    <t>SOL All Weather Matches, 25 count</t>
  </si>
  <si>
    <t>SOL Tinder Quik 12-Pack</t>
  </si>
  <si>
    <t>SOL 550 Reflective Tinder Cord, 50 ft</t>
  </si>
  <si>
    <t>SOL Utility Reflective Tinder Cord, 50 ft</t>
  </si>
  <si>
    <t>SOL Utility Reflective Tinder Cord, 100 ft</t>
  </si>
  <si>
    <t>SOL Venture Rechargeable LED Headlamp</t>
  </si>
  <si>
    <t>SOL Venture Rechargeable LED Solar Water Bottle Lantern</t>
  </si>
  <si>
    <t>SOL Camp Lantern Recharge with Power Bank</t>
  </si>
  <si>
    <t>SOL Rechargeable Floating Lantern with Power Bank</t>
  </si>
  <si>
    <t>SOL Venture 3000 Rechargeable LED Camping Light with Power Bank</t>
  </si>
  <si>
    <t>SOL Venture 2600 Rechargeable Light with Power Bank</t>
  </si>
  <si>
    <t>SOL Emergency Bivvy XL w/ Rescue Whistle</t>
  </si>
  <si>
    <t>SOL Thermal Bivvy w/ Rescue Whistle</t>
  </si>
  <si>
    <t>SOL Escape Lite™ Bivvy</t>
  </si>
  <si>
    <t>SOL Escape™ Bivvy</t>
  </si>
  <si>
    <t>SOL Escape™ Bivvy OD Green</t>
  </si>
  <si>
    <t>SOL Heavy Duty Emergency Blanket</t>
  </si>
  <si>
    <t>SOL Slim Rescue Howler Whistle, 2/Pack</t>
  </si>
  <si>
    <t>SOL 550 Paracord 100 ft with Carabiner</t>
  </si>
  <si>
    <t>SOL 1100 Paracord, 100 ft</t>
  </si>
  <si>
    <t>SOL Duct Tape, 2 x 50" Rolls</t>
  </si>
  <si>
    <t>SOL Trail Ready Survival Kit</t>
  </si>
  <si>
    <t>SOL Adventure Ready Survival Kit</t>
  </si>
  <si>
    <t>SOL Camp Ready Survival Kit</t>
  </si>
  <si>
    <t>SOL Scout Survival Kit</t>
  </si>
  <si>
    <t>SOL Survival Medic in Dry Bag</t>
  </si>
  <si>
    <t>SOL PackIt Survival Card Tool</t>
  </si>
  <si>
    <t>SOL Stoke Pivot Knife &amp; Saw</t>
  </si>
  <si>
    <t>SOL Pocket Chain Saw</t>
  </si>
  <si>
    <t>The Itch Eraser® Sensitive Cream - 0.7 oz.</t>
  </si>
  <si>
    <t>The Itch Eraser® Gel - 2 oz.</t>
  </si>
  <si>
    <t>The Itch Eraser® Spray - 0.95 oz.</t>
  </si>
  <si>
    <t>After Bite® Kids Boxed 12 pc Display</t>
  </si>
  <si>
    <t>After Bite® Kids 12 pc Clipstrip</t>
  </si>
  <si>
    <t>After Bite® Kids 30 pc Sidekick</t>
  </si>
  <si>
    <t>After Bite® Advanced Kids 30 pc Sidekick</t>
  </si>
  <si>
    <t>After Bite® Advanced Kids 30pc Floor Stand</t>
  </si>
  <si>
    <t>After Bite® Xtra 12 pc Clipstrip</t>
  </si>
  <si>
    <t>After Bite® Xtra 12 pc Display</t>
  </si>
  <si>
    <t>After Bite® Outdoor 12 pc Clipstrip</t>
  </si>
  <si>
    <t>After Bite® Outdoor 12 pc Display</t>
  </si>
  <si>
    <t>After Bite® Outdoor 30pc Sidekick</t>
  </si>
  <si>
    <t>After Bite® Advanced Formula 12pc Display</t>
  </si>
  <si>
    <t>After Bite® Advanced Formula 12pc Clipstrip</t>
  </si>
  <si>
    <t>After Bite® Advanced Formula 30pc Sidekick</t>
  </si>
  <si>
    <t>After Bite® X Tech 12pc Display</t>
  </si>
  <si>
    <t>After Bite® X Tech 12pc Clipstrip - US</t>
  </si>
  <si>
    <t>Ben's® InvisiNet Head Net 12 pc Clipstrip</t>
  </si>
  <si>
    <t>Ben's® Invisinet XTRA with Insect Shield 12pc Clipstrip</t>
  </si>
  <si>
    <t>Ben's® InvisiNet Head Net 12 pc Display</t>
  </si>
  <si>
    <t>Ben's® 100 1.25oz 16 pc Clipstrip</t>
  </si>
  <si>
    <t>Ben's® 100 3.4oz 10pc Display</t>
  </si>
  <si>
    <t>Ben's® 30 Tick and Insect Repellent Wipes 12 pc Display</t>
  </si>
  <si>
    <t>Ben's® 30 Tick and Insect Repellent Wipes 12pc Clipstrip</t>
  </si>
  <si>
    <t>Ben's® 30 3.4oz 10pc Display</t>
  </si>
  <si>
    <t>Ben's® 30 Tick and Insect Repellent 6oz Eco-Spray 15pc Display</t>
  </si>
  <si>
    <t>Ben's® 30 6oz 24pc Sidekick</t>
  </si>
  <si>
    <t>Ben's® 30 6oz 24pc Floorstand</t>
  </si>
  <si>
    <t>Ben's® 30 Tick and Insect Repellent 1.25oz 16pc Clipstrip</t>
  </si>
  <si>
    <t>Ben's® Tick Repellent 6oz 15pc Display</t>
  </si>
  <si>
    <t>Ben's® Tick Repellent 6oz 24pc Sidekick</t>
  </si>
  <si>
    <t>Ben's® Tick Repellent 6oz 24pc Floor Stand</t>
  </si>
  <si>
    <t>Ben's® Tick 3.4oz 10pc Display</t>
  </si>
  <si>
    <t>Easy Care® Sport 24pc Floorstand</t>
  </si>
  <si>
    <t>Easy Care® Sport/All Purpose 18pc Floorstand</t>
  </si>
  <si>
    <t>Easy Care® Home/All Purpose 10pc Floorstand</t>
  </si>
  <si>
    <t>BandOff®: The Bandage Remover Clipstrip</t>
  </si>
  <si>
    <t>Natrapel® Lemon Eucalyptus Pump 3.4oz 12pc Clipstrip</t>
  </si>
  <si>
    <t>Natrapel® 3.4oz OLE 10pc Display</t>
  </si>
  <si>
    <t>Natrapel® Picaridin Wipes 12pc Display</t>
  </si>
  <si>
    <t>Natrapel® 3.4 oz. Pump 10 pc. Display</t>
  </si>
  <si>
    <t>Natrapel® Pump 1oz 16pc Clipstrip</t>
  </si>
  <si>
    <t>QuikClot® 2Ft Gauze 8pc Clipstrip</t>
  </si>
  <si>
    <t>5020-0030</t>
  </si>
  <si>
    <t>QuikClot® Gauze 12pc Display</t>
  </si>
  <si>
    <t>SOL Rescue Flash® Floating Mirror</t>
  </si>
  <si>
    <t>722031418714</t>
  </si>
  <si>
    <t>9994-2160 MSRP incorrect - was $26.99, now $58.30</t>
  </si>
  <si>
    <t>V23.2</t>
  </si>
  <si>
    <t>0006-7178 MSRP incorrect - was $6.79, now $6.99</t>
  </si>
  <si>
    <t>Removed 0155-0700 from the price list per Kirstin (no ETA yet for availability) and 0130-0340 per Tuck</t>
  </si>
  <si>
    <t>V23.3</t>
  </si>
  <si>
    <t>Brand updates (NPD and assortment changes for F23)</t>
  </si>
  <si>
    <t>0123-2231</t>
  </si>
  <si>
    <t>Mini Limited Forest Kit</t>
  </si>
  <si>
    <t>707708022319</t>
  </si>
  <si>
    <t>0123-2232</t>
  </si>
  <si>
    <t>Mini Limited Sunset Kit</t>
  </si>
  <si>
    <t>707708022326</t>
  </si>
  <si>
    <t>0100-1021</t>
  </si>
  <si>
    <t>707708010217</t>
  </si>
  <si>
    <t>0100-1011</t>
  </si>
  <si>
    <t>707708010118</t>
  </si>
  <si>
    <t>MOUNTAIN Hiker Kit Forest</t>
  </si>
  <si>
    <t>MOUNTAIN Hiker Kit Sunset</t>
  </si>
  <si>
    <t>0190-0100</t>
  </si>
  <si>
    <t>Face The Frost</t>
  </si>
  <si>
    <t>707708001000</t>
  </si>
  <si>
    <t>0006-7350</t>
  </si>
  <si>
    <t>Ben's® Adventure Formula 6oz</t>
  </si>
  <si>
    <t>044224073501</t>
  </si>
  <si>
    <t>0006-7356</t>
  </si>
  <si>
    <t>Ben's® Adventure Formula 3.4oz - Carded</t>
  </si>
  <si>
    <t>044224073563</t>
  </si>
  <si>
    <t>0006-7360</t>
  </si>
  <si>
    <t>Ben's® Hunting Formula 6oz</t>
  </si>
  <si>
    <t>044224073600</t>
  </si>
  <si>
    <t>0006-7366</t>
  </si>
  <si>
    <t>Ben's® Hunting Formula 3.4oz - Carded</t>
  </si>
  <si>
    <t>044224073662</t>
  </si>
  <si>
    <t>1506-7068</t>
  </si>
  <si>
    <t>Bear Bell Chrome</t>
  </si>
  <si>
    <t>722031418417</t>
  </si>
  <si>
    <t>1506-7069</t>
  </si>
  <si>
    <t>Bear Bell Chrome w Silencer</t>
  </si>
  <si>
    <t>722031418424</t>
  </si>
  <si>
    <t>1506-7086</t>
  </si>
  <si>
    <t>Counter Assault Waist Holster S/M</t>
  </si>
  <si>
    <t>Replaces 1506-7053</t>
  </si>
  <si>
    <t>707708270864</t>
  </si>
  <si>
    <t>1506-7085</t>
  </si>
  <si>
    <t>Counter Assault Backpack Holster</t>
  </si>
  <si>
    <t>Replaces 1506-7046</t>
  </si>
  <si>
    <t>707708270857</t>
  </si>
  <si>
    <t>1506-7087</t>
  </si>
  <si>
    <t>Counter Assault Waist Holster L/XL</t>
  </si>
  <si>
    <t>Replaces 1506-7054</t>
  </si>
  <si>
    <t>707708270871</t>
  </si>
  <si>
    <t>1506-7084</t>
  </si>
  <si>
    <t>Counter Assault Chest Holster</t>
  </si>
  <si>
    <t>Replaces 1506-7044</t>
  </si>
  <si>
    <t>707708270840</t>
  </si>
  <si>
    <t>1506-9001</t>
  </si>
  <si>
    <t>Counter Assault Pepper Spray Defense 40g</t>
  </si>
  <si>
    <t>707708090011</t>
  </si>
  <si>
    <t>1506-9002</t>
  </si>
  <si>
    <t>Counter Assault Pepper Spray Defense 85g</t>
  </si>
  <si>
    <t>707708090028</t>
  </si>
  <si>
    <t>0009-4999</t>
  </si>
  <si>
    <t>Easy Care Complete</t>
  </si>
  <si>
    <t>044224749994</t>
  </si>
  <si>
    <t>0196-0150</t>
  </si>
  <si>
    <t>LuminAID Max QI Solar Lantern with Phone Charger</t>
  </si>
  <si>
    <t>853549007159</t>
  </si>
  <si>
    <t>0196-0350</t>
  </si>
  <si>
    <t>LuminAID Survivor Solar Lantern with Dual Phone Charger</t>
  </si>
  <si>
    <t>853549007357</t>
  </si>
  <si>
    <t>0196-0500</t>
  </si>
  <si>
    <t>LuminAID Solar String Light with Phone Charger</t>
  </si>
  <si>
    <t>853549007500</t>
  </si>
  <si>
    <t>0196-0600</t>
  </si>
  <si>
    <t>LuminAID Add-On String Lights</t>
  </si>
  <si>
    <t>853549007609</t>
  </si>
  <si>
    <t>0196-0700</t>
  </si>
  <si>
    <t>LuminAID Solar Beam with Phone Charger</t>
  </si>
  <si>
    <t>853549007708</t>
  </si>
  <si>
    <t>0140-1235</t>
  </si>
  <si>
    <t>SOL Escape Bivvy with Hood - Orange</t>
  </si>
  <si>
    <t>707708212352</t>
  </si>
  <si>
    <t>0140-1236</t>
  </si>
  <si>
    <t>SOL Escape Bivvy with Hood - Green</t>
  </si>
  <si>
    <t>New for 2024. Replaces SOL Escape Bivvy - OD Green (0140-1229) in January.</t>
  </si>
  <si>
    <t>707708212369</t>
  </si>
  <si>
    <t>0140-1237</t>
  </si>
  <si>
    <t>SOL Escape Bivvy XL with Hood - Gray</t>
  </si>
  <si>
    <t>707708212376</t>
  </si>
  <si>
    <t>0140-2005</t>
  </si>
  <si>
    <t>SOL Escape Insulated Trail Seat</t>
  </si>
  <si>
    <t>707708220050</t>
  </si>
  <si>
    <t>0140-1198</t>
  </si>
  <si>
    <t>SOL Sport Utility Blanket</t>
  </si>
  <si>
    <t>707708211980</t>
  </si>
  <si>
    <t>0140-2001</t>
  </si>
  <si>
    <t>SOL Escape Insulated Blanket</t>
  </si>
  <si>
    <t>707708220012</t>
  </si>
  <si>
    <t>0140-1199</t>
  </si>
  <si>
    <t>SOL Sport Utility Poncho</t>
  </si>
  <si>
    <t>707708211997</t>
  </si>
  <si>
    <t>0140-2003</t>
  </si>
  <si>
    <t>SOL Escape Insulated Poncho</t>
  </si>
  <si>
    <t>707708220036</t>
  </si>
  <si>
    <t>While supplies last - once supplies are out, use 1506-7086</t>
  </si>
  <si>
    <t>While supplies last - once supplies are out, use 1506-7087</t>
  </si>
  <si>
    <t>Best Seller!</t>
  </si>
  <si>
    <t>New - Shipping January 2024. Replaces 0196-0100</t>
  </si>
  <si>
    <t>New - Now Available</t>
  </si>
  <si>
    <t>New reduced-plastic packaging - now available</t>
  </si>
  <si>
    <t>Transitioning to 0140-1235 in 2024 with extended hood and quick-draw closure</t>
  </si>
  <si>
    <t>Transitioning to 0140-1236 in 2024 with extended hood and quick-draw closure</t>
  </si>
  <si>
    <t>0006-1664</t>
  </si>
  <si>
    <t>After Bite® Natural 12pc Clipstrip</t>
  </si>
  <si>
    <t>0006-7372</t>
  </si>
  <si>
    <t>Natrapel® Picaridin &amp; OLE 6oz Combo 12pc Sidekick</t>
  </si>
  <si>
    <t>044224073723</t>
  </si>
  <si>
    <t>0006-7373</t>
  </si>
  <si>
    <t>Natrapel® Essential Oils 4oz, Picaridin 6oz &amp; OLE 6oz 17pc Sidekick</t>
  </si>
  <si>
    <t>044224073730</t>
  </si>
  <si>
    <t>0006-7371</t>
  </si>
  <si>
    <t>Natrapel® OLE 6oz 12pc Sidekick</t>
  </si>
  <si>
    <t>044224073716</t>
  </si>
  <si>
    <t>0006-7370</t>
  </si>
  <si>
    <t>Natrapel® Picaridin 6oz 12pc Sidekick</t>
  </si>
  <si>
    <t>044224073709</t>
  </si>
  <si>
    <t>V23.4</t>
  </si>
  <si>
    <t>Adding the 0120-0212 AFA 1.5 per Karissa/Andrew</t>
  </si>
  <si>
    <t>0120-0212</t>
  </si>
  <si>
    <t>Adventure First Aid, 1.5</t>
  </si>
  <si>
    <t>707708102127</t>
  </si>
  <si>
    <t>V23.5</t>
  </si>
  <si>
    <t>Adjusting Counter Assault case packs per Kou</t>
  </si>
  <si>
    <t>Spring 24 US Wholesale Display Order Form</t>
  </si>
  <si>
    <t>Spring 24 US Wholesale Order Form</t>
  </si>
  <si>
    <t>Spring 24 US Wholesale Display Price List</t>
  </si>
  <si>
    <t>Spring 24 US Wholesale Price List</t>
  </si>
  <si>
    <t>Effective September 1, 2023</t>
  </si>
  <si>
    <t>V23.6</t>
  </si>
  <si>
    <t>Brand updates compiled by Jeana</t>
  </si>
  <si>
    <t>Available September 2024!</t>
  </si>
  <si>
    <t>Available February 2024!</t>
  </si>
  <si>
    <t>Available Janaury 2024!</t>
  </si>
  <si>
    <t>Shipping February 2024!</t>
  </si>
  <si>
    <t>OK to order in Eaches</t>
  </si>
  <si>
    <t>New casepack by January 2024</t>
  </si>
  <si>
    <t>New casepack by October 2023</t>
  </si>
  <si>
    <t>Cannot sell into NY &amp; NJ
New for January 2024</t>
  </si>
  <si>
    <t>Cannot sell into NJ, NV, FL, CA, NY, SC, HI, AK (no air shipments)
New for January 2024</t>
  </si>
  <si>
    <t>Best Seller! While supplies last! Transition to 0196-0150 (Max QI) in January 2024!</t>
  </si>
  <si>
    <t>New for January 2024!</t>
  </si>
  <si>
    <t>New for November 2023!</t>
  </si>
  <si>
    <t xml:space="preserve">New for 2024. Replaces SOL Escape Bivvy - Orange (0140-1228) in December. </t>
  </si>
  <si>
    <t xml:space="preserve">New! Ships to customers in December. </t>
  </si>
  <si>
    <t xml:space="preserve">NEW! Ships to customers November 2023. </t>
  </si>
  <si>
    <t>NEW! Ships to customers November. Replaces SOL All Season Blanket (0140-1200)</t>
  </si>
  <si>
    <t>NEW! Ships to customers in November.</t>
  </si>
  <si>
    <r>
      <t xml:space="preserve">Revision date: 9/19/2023 </t>
    </r>
    <r>
      <rPr>
        <b/>
        <i/>
        <sz val="11"/>
        <rFont val="Calibri"/>
        <family val="2"/>
        <scheme val="minor"/>
      </rPr>
      <t>(V23.6)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</si>
</sst>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Wingdings"/>
      <charset val="2"/>
    </font>
    <font>
      <b/>
      <sz val="11"/>
      <color rgb="FFC00000"/>
      <name val="Calibri"/>
      <family val="2"/>
      <scheme val="minor"/>
    </font>
    <font>
      <sz val="8"/>
      <color rgb="FF000000"/>
      <name val="Segoe UI"/>
      <family val="2"/>
    </font>
    <font>
      <sz val="11"/>
      <name val="Calibri"/>
      <family val="2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5">
    <xf numFmtId="0" fontId="0" fillId="0" borderId="0" xfId="0"/>
    <xf numFmtId="0" fontId="0" fillId="2" borderId="0" xfId="0" applyFill="1"/>
    <xf numFmtId="0" fontId="2" fillId="2" borderId="0" xfId="2" applyNumberFormat="1" applyFont="1" applyFill="1" applyAlignment="1">
      <alignment horizontal="right"/>
    </xf>
    <xf numFmtId="0" fontId="7" fillId="2" borderId="0" xfId="4" applyFill="1"/>
    <xf numFmtId="0" fontId="7" fillId="2" borderId="0" xfId="4" applyFill="1" applyAlignment="1">
      <alignment horizontal="right"/>
    </xf>
    <xf numFmtId="0" fontId="3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8" fillId="2" borderId="0" xfId="0" applyFont="1" applyFill="1" applyAlignment="1">
      <alignment horizontal="right"/>
    </xf>
    <xf numFmtId="0" fontId="7" fillId="2" borderId="0" xfId="4" applyFill="1" applyAlignment="1">
      <alignment horizontal="left"/>
    </xf>
    <xf numFmtId="0" fontId="1" fillId="0" borderId="6" xfId="4" applyFont="1" applyBorder="1" applyAlignment="1">
      <alignment horizontal="left" wrapText="1"/>
    </xf>
    <xf numFmtId="0" fontId="1" fillId="0" borderId="7" xfId="4" applyFont="1" applyBorder="1" applyAlignment="1">
      <alignment horizontal="left"/>
    </xf>
    <xf numFmtId="0" fontId="1" fillId="0" borderId="7" xfId="4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1" fontId="1" fillId="0" borderId="8" xfId="4" applyNumberFormat="1" applyFont="1" applyBorder="1" applyAlignment="1">
      <alignment horizontal="left" wrapText="1"/>
    </xf>
    <xf numFmtId="0" fontId="0" fillId="0" borderId="1" xfId="0" applyBorder="1"/>
    <xf numFmtId="44" fontId="0" fillId="0" borderId="0" xfId="3" applyFont="1" applyFill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7" fillId="0" borderId="3" xfId="4" applyBorder="1"/>
    <xf numFmtId="0" fontId="7" fillId="0" borderId="4" xfId="4" applyBorder="1"/>
    <xf numFmtId="0" fontId="7" fillId="0" borderId="5" xfId="4" applyBorder="1" applyAlignment="1">
      <alignment horizontal="right"/>
    </xf>
    <xf numFmtId="44" fontId="7" fillId="0" borderId="4" xfId="3" applyFill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4" xfId="4" applyBorder="1" applyAlignment="1">
      <alignment horizontal="right"/>
    </xf>
    <xf numFmtId="44" fontId="7" fillId="0" borderId="4" xfId="4" applyNumberFormat="1" applyBorder="1" applyAlignment="1">
      <alignment horizontal="righ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4" applyFont="1" applyFill="1" applyAlignment="1">
      <alignment horizontal="center" vertical="center"/>
    </xf>
    <xf numFmtId="0" fontId="0" fillId="0" borderId="3" xfId="0" applyBorder="1"/>
    <xf numFmtId="0" fontId="0" fillId="0" borderId="4" xfId="0" applyBorder="1"/>
    <xf numFmtId="44" fontId="0" fillId="0" borderId="4" xfId="3" applyFont="1" applyFill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2" fillId="2" borderId="0" xfId="4" applyFont="1" applyFill="1" applyAlignment="1">
      <alignment horizontal="right"/>
    </xf>
    <xf numFmtId="0" fontId="12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3" fillId="2" borderId="0" xfId="4" applyFont="1" applyFill="1" applyAlignment="1">
      <alignment horizontal="center" vertical="center"/>
    </xf>
    <xf numFmtId="0" fontId="13" fillId="2" borderId="0" xfId="4" applyFont="1" applyFill="1" applyAlignment="1">
      <alignment vertical="center"/>
    </xf>
    <xf numFmtId="0" fontId="2" fillId="0" borderId="0" xfId="0" applyFont="1" applyAlignment="1">
      <alignment horizontal="right"/>
    </xf>
    <xf numFmtId="44" fontId="2" fillId="0" borderId="0" xfId="3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44" fontId="2" fillId="0" borderId="4" xfId="3" applyFont="1" applyFill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4" fillId="2" borderId="0" xfId="0" applyFont="1" applyFill="1"/>
    <xf numFmtId="0" fontId="14" fillId="0" borderId="0" xfId="0" applyFont="1"/>
    <xf numFmtId="0" fontId="16" fillId="2" borderId="0" xfId="0" applyFont="1" applyFill="1" applyAlignment="1">
      <alignment horizontal="right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3" fontId="0" fillId="2" borderId="0" xfId="0" applyNumberForma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1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1" fillId="2" borderId="0" xfId="0" applyFont="1" applyFill="1" applyAlignment="1">
      <alignment horizontal="right"/>
    </xf>
    <xf numFmtId="3" fontId="9" fillId="2" borderId="0" xfId="0" applyNumberFormat="1" applyFont="1" applyFill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44" fontId="14" fillId="4" borderId="9" xfId="3" applyFont="1" applyFill="1" applyBorder="1" applyAlignment="1" applyProtection="1">
      <alignment horizontal="right" vertical="center"/>
      <protection locked="0"/>
    </xf>
    <xf numFmtId="0" fontId="7" fillId="2" borderId="0" xfId="4" applyFill="1" applyProtection="1">
      <protection locked="0"/>
    </xf>
    <xf numFmtId="0" fontId="9" fillId="2" borderId="0" xfId="4" applyFont="1" applyFill="1" applyAlignment="1" applyProtection="1">
      <alignment horizontal="right"/>
      <protection locked="0"/>
    </xf>
    <xf numFmtId="3" fontId="7" fillId="2" borderId="0" xfId="4" applyNumberFormat="1" applyFill="1" applyProtection="1">
      <protection locked="0"/>
    </xf>
    <xf numFmtId="0" fontId="7" fillId="2" borderId="0" xfId="4" applyFill="1" applyAlignment="1" applyProtection="1">
      <alignment horizontal="right"/>
      <protection locked="0"/>
    </xf>
    <xf numFmtId="0" fontId="7" fillId="2" borderId="14" xfId="4" applyFill="1" applyBorder="1" applyAlignment="1" applyProtection="1">
      <alignment horizontal="left"/>
      <protection locked="0"/>
    </xf>
    <xf numFmtId="3" fontId="7" fillId="2" borderId="0" xfId="4" applyNumberFormat="1" applyFill="1" applyAlignment="1" applyProtection="1">
      <alignment horizontal="center"/>
      <protection locked="0"/>
    </xf>
    <xf numFmtId="0" fontId="7" fillId="2" borderId="0" xfId="4" applyFill="1" applyAlignment="1" applyProtection="1">
      <alignment horizontal="left"/>
      <protection locked="0"/>
    </xf>
    <xf numFmtId="3" fontId="9" fillId="2" borderId="0" xfId="4" applyNumberFormat="1" applyFont="1" applyFill="1" applyAlignment="1" applyProtection="1">
      <alignment horizontal="right"/>
      <protection locked="0"/>
    </xf>
    <xf numFmtId="3" fontId="7" fillId="2" borderId="15" xfId="4" applyNumberFormat="1" applyFill="1" applyBorder="1" applyAlignment="1" applyProtection="1">
      <alignment horizontal="left"/>
      <protection locked="0"/>
    </xf>
    <xf numFmtId="0" fontId="7" fillId="2" borderId="15" xfId="4" applyFill="1" applyBorder="1" applyAlignment="1" applyProtection="1">
      <alignment horizontal="left"/>
      <protection locked="0"/>
    </xf>
    <xf numFmtId="0" fontId="17" fillId="2" borderId="0" xfId="4" applyFont="1" applyFill="1" applyAlignment="1" applyProtection="1">
      <alignment horizontal="center"/>
      <protection locked="0"/>
    </xf>
    <xf numFmtId="0" fontId="9" fillId="2" borderId="0" xfId="4" applyFont="1" applyFill="1" applyProtection="1">
      <protection locked="0"/>
    </xf>
    <xf numFmtId="1" fontId="0" fillId="0" borderId="9" xfId="3" applyNumberFormat="1" applyFont="1" applyBorder="1" applyAlignment="1" applyProtection="1">
      <alignment horizontal="right"/>
      <protection locked="0"/>
    </xf>
    <xf numFmtId="44" fontId="0" fillId="2" borderId="12" xfId="3" applyFont="1" applyFill="1" applyBorder="1" applyAlignment="1" applyProtection="1">
      <alignment horizontal="right"/>
      <protection locked="0"/>
    </xf>
    <xf numFmtId="44" fontId="0" fillId="2" borderId="10" xfId="6" applyNumberFormat="1" applyFont="1" applyFill="1" applyBorder="1" applyProtection="1"/>
    <xf numFmtId="0" fontId="1" fillId="2" borderId="7" xfId="0" applyFont="1" applyFill="1" applyBorder="1" applyAlignment="1" applyProtection="1">
      <alignment wrapText="1"/>
      <protection locked="0"/>
    </xf>
    <xf numFmtId="44" fontId="0" fillId="2" borderId="15" xfId="3" applyFont="1" applyFill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right"/>
    </xf>
    <xf numFmtId="0" fontId="24" fillId="4" borderId="9" xfId="0" applyFont="1" applyFill="1" applyBorder="1" applyAlignment="1">
      <alignment vertical="center"/>
    </xf>
    <xf numFmtId="44" fontId="23" fillId="4" borderId="16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right"/>
    </xf>
    <xf numFmtId="1" fontId="14" fillId="4" borderId="9" xfId="3" applyNumberFormat="1" applyFont="1" applyFill="1" applyBorder="1" applyAlignment="1" applyProtection="1">
      <alignment horizontal="right" vertical="center"/>
      <protection locked="0"/>
    </xf>
    <xf numFmtId="1" fontId="0" fillId="0" borderId="17" xfId="3" applyNumberFormat="1" applyFont="1" applyBorder="1" applyAlignment="1" applyProtection="1">
      <alignment horizontal="right"/>
      <protection locked="0"/>
    </xf>
    <xf numFmtId="1" fontId="14" fillId="4" borderId="9" xfId="5" applyNumberFormat="1" applyFont="1" applyFill="1" applyBorder="1" applyAlignment="1" applyProtection="1">
      <alignment horizontal="right" vertical="center"/>
      <protection locked="0"/>
    </xf>
    <xf numFmtId="44" fontId="7" fillId="2" borderId="15" xfId="4" applyNumberFormat="1" applyFill="1" applyBorder="1" applyAlignment="1" applyProtection="1">
      <alignment horizontal="left"/>
      <protection locked="0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2" fillId="0" borderId="7" xfId="0" applyFont="1" applyBorder="1"/>
    <xf numFmtId="0" fontId="22" fillId="4" borderId="9" xfId="0" applyFont="1" applyFill="1" applyBorder="1" applyAlignment="1">
      <alignment vertical="center"/>
    </xf>
    <xf numFmtId="0" fontId="23" fillId="4" borderId="9" xfId="0" applyFont="1" applyFill="1" applyBorder="1" applyAlignment="1">
      <alignment vertical="center" wrapText="1"/>
    </xf>
    <xf numFmtId="0" fontId="23" fillId="4" borderId="9" xfId="0" applyFont="1" applyFill="1" applyBorder="1" applyAlignment="1">
      <alignment vertical="center"/>
    </xf>
    <xf numFmtId="44" fontId="24" fillId="4" borderId="9" xfId="3" applyFont="1" applyFill="1" applyBorder="1" applyAlignment="1" applyProtection="1">
      <alignment horizontal="right" vertical="center"/>
    </xf>
    <xf numFmtId="44" fontId="14" fillId="4" borderId="9" xfId="3" applyFont="1" applyFill="1" applyBorder="1" applyAlignment="1" applyProtection="1">
      <alignment horizontal="right" vertical="center"/>
    </xf>
    <xf numFmtId="0" fontId="0" fillId="0" borderId="9" xfId="0" applyBorder="1"/>
    <xf numFmtId="44" fontId="2" fillId="0" borderId="9" xfId="3" applyFont="1" applyFill="1" applyBorder="1" applyAlignment="1" applyProtection="1">
      <alignment horizontal="right"/>
    </xf>
    <xf numFmtId="44" fontId="0" fillId="0" borderId="9" xfId="3" applyFont="1" applyFill="1" applyBorder="1" applyAlignment="1" applyProtection="1">
      <alignment horizontal="right"/>
    </xf>
    <xf numFmtId="44" fontId="0" fillId="0" borderId="9" xfId="3" applyFont="1" applyBorder="1" applyAlignment="1" applyProtection="1">
      <alignment horizontal="right"/>
    </xf>
    <xf numFmtId="0" fontId="0" fillId="0" borderId="17" xfId="0" applyBorder="1"/>
    <xf numFmtId="0" fontId="0" fillId="0" borderId="17" xfId="0" applyBorder="1" applyAlignment="1">
      <alignment horizontal="right"/>
    </xf>
    <xf numFmtId="44" fontId="2" fillId="0" borderId="17" xfId="3" applyFont="1" applyFill="1" applyBorder="1" applyAlignment="1" applyProtection="1">
      <alignment horizontal="right"/>
    </xf>
    <xf numFmtId="44" fontId="0" fillId="0" borderId="17" xfId="3" applyFont="1" applyFill="1" applyBorder="1" applyAlignment="1" applyProtection="1">
      <alignment horizontal="right"/>
    </xf>
    <xf numFmtId="3" fontId="1" fillId="2" borderId="7" xfId="0" applyNumberFormat="1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3" fontId="23" fillId="4" borderId="9" xfId="0" applyNumberFormat="1" applyFont="1" applyFill="1" applyBorder="1" applyAlignment="1">
      <alignment vertical="center" wrapText="1"/>
    </xf>
    <xf numFmtId="3" fontId="0" fillId="0" borderId="9" xfId="0" applyNumberFormat="1" applyBorder="1"/>
    <xf numFmtId="44" fontId="0" fillId="0" borderId="16" xfId="0" applyNumberFormat="1" applyBorder="1"/>
    <xf numFmtId="3" fontId="0" fillId="0" borderId="17" xfId="0" applyNumberFormat="1" applyBorder="1"/>
    <xf numFmtId="44" fontId="0" fillId="0" borderId="18" xfId="0" applyNumberFormat="1" applyBorder="1"/>
    <xf numFmtId="3" fontId="0" fillId="2" borderId="11" xfId="6" applyNumberFormat="1" applyFont="1" applyFill="1" applyBorder="1" applyProtection="1"/>
    <xf numFmtId="3" fontId="23" fillId="4" borderId="9" xfId="4" applyNumberFormat="1" applyFont="1" applyFill="1" applyBorder="1" applyAlignment="1">
      <alignment vertical="center" wrapText="1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1" fontId="0" fillId="0" borderId="9" xfId="3" applyNumberFormat="1" applyFont="1" applyBorder="1" applyAlignment="1" applyProtection="1">
      <alignment horizontal="right"/>
    </xf>
    <xf numFmtId="0" fontId="22" fillId="4" borderId="13" xfId="4" applyFont="1" applyFill="1" applyBorder="1" applyAlignment="1">
      <alignment vertical="center"/>
    </xf>
    <xf numFmtId="0" fontId="23" fillId="4" borderId="9" xfId="4" applyFont="1" applyFill="1" applyBorder="1" applyAlignment="1">
      <alignment vertical="center" wrapText="1"/>
    </xf>
    <xf numFmtId="0" fontId="24" fillId="4" borderId="9" xfId="4" applyFont="1" applyFill="1" applyBorder="1" applyAlignment="1">
      <alignment vertical="center"/>
    </xf>
    <xf numFmtId="0" fontId="23" fillId="4" borderId="9" xfId="4" applyFont="1" applyFill="1" applyBorder="1" applyAlignment="1">
      <alignment vertical="center"/>
    </xf>
    <xf numFmtId="44" fontId="24" fillId="4" borderId="9" xfId="5" applyFont="1" applyFill="1" applyBorder="1" applyAlignment="1" applyProtection="1">
      <alignment horizontal="right" vertical="center"/>
    </xf>
    <xf numFmtId="44" fontId="14" fillId="4" borderId="9" xfId="5" applyFont="1" applyFill="1" applyBorder="1" applyAlignment="1" applyProtection="1">
      <alignment horizontal="right" vertical="center"/>
    </xf>
    <xf numFmtId="0" fontId="3" fillId="2" borderId="0" xfId="4" applyFont="1" applyFill="1" applyAlignment="1">
      <alignment horizontal="center"/>
    </xf>
    <xf numFmtId="0" fontId="3" fillId="2" borderId="0" xfId="4" applyFont="1" applyFill="1"/>
    <xf numFmtId="9" fontId="0" fillId="2" borderId="15" xfId="7" applyFont="1" applyFill="1" applyBorder="1" applyAlignment="1" applyProtection="1">
      <alignment horizontal="left"/>
    </xf>
    <xf numFmtId="9" fontId="0" fillId="2" borderId="15" xfId="8" applyFont="1" applyFill="1" applyBorder="1" applyAlignment="1" applyProtection="1">
      <alignment horizontal="left"/>
    </xf>
    <xf numFmtId="0" fontId="0" fillId="0" borderId="0" xfId="0" applyAlignment="1">
      <alignment horizontal="right" vertical="top"/>
    </xf>
    <xf numFmtId="0" fontId="7" fillId="2" borderId="13" xfId="4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22" xfId="6" applyNumberFormat="1" applyFont="1" applyFill="1" applyBorder="1" applyAlignment="1" applyProtection="1">
      <alignment horizontal="right"/>
      <protection locked="0"/>
    </xf>
    <xf numFmtId="3" fontId="0" fillId="2" borderId="23" xfId="6" applyNumberFormat="1" applyFont="1" applyFill="1" applyBorder="1" applyProtection="1"/>
    <xf numFmtId="44" fontId="0" fillId="2" borderId="24" xfId="6" applyNumberFormat="1" applyFont="1" applyFill="1" applyBorder="1" applyProtection="1"/>
    <xf numFmtId="0" fontId="1" fillId="2" borderId="6" xfId="4" applyFont="1" applyFill="1" applyBorder="1" applyAlignment="1">
      <alignment wrapText="1"/>
    </xf>
    <xf numFmtId="0" fontId="1" fillId="2" borderId="7" xfId="4" applyFont="1" applyFill="1" applyBorder="1"/>
    <xf numFmtId="0" fontId="1" fillId="2" borderId="7" xfId="4" applyFont="1" applyFill="1" applyBorder="1" applyAlignment="1">
      <alignment wrapText="1"/>
    </xf>
    <xf numFmtId="0" fontId="2" fillId="0" borderId="7" xfId="4" applyFont="1" applyBorder="1"/>
    <xf numFmtId="0" fontId="1" fillId="2" borderId="7" xfId="4" applyFont="1" applyFill="1" applyBorder="1" applyAlignment="1">
      <alignment horizontal="left"/>
    </xf>
    <xf numFmtId="0" fontId="1" fillId="2" borderId="7" xfId="4" applyFont="1" applyFill="1" applyBorder="1" applyAlignment="1" applyProtection="1">
      <alignment wrapText="1"/>
      <protection locked="0"/>
    </xf>
    <xf numFmtId="0" fontId="1" fillId="2" borderId="8" xfId="4" applyFont="1" applyFill="1" applyBorder="1" applyAlignment="1">
      <alignment wrapText="1"/>
    </xf>
    <xf numFmtId="0" fontId="0" fillId="0" borderId="19" xfId="0" applyBorder="1"/>
    <xf numFmtId="0" fontId="14" fillId="4" borderId="20" xfId="4" applyFont="1" applyFill="1" applyBorder="1" applyAlignment="1">
      <alignment vertical="center"/>
    </xf>
    <xf numFmtId="44" fontId="23" fillId="4" borderId="16" xfId="4" applyNumberFormat="1" applyFont="1" applyFill="1" applyBorder="1" applyAlignment="1">
      <alignment vertical="center" wrapText="1"/>
    </xf>
    <xf numFmtId="0" fontId="0" fillId="0" borderId="21" xfId="0" applyBorder="1"/>
    <xf numFmtId="0" fontId="0" fillId="0" borderId="17" xfId="0" applyBorder="1" applyAlignment="1">
      <alignment horizontal="left"/>
    </xf>
    <xf numFmtId="44" fontId="0" fillId="0" borderId="17" xfId="3" applyFont="1" applyBorder="1" applyAlignment="1" applyProtection="1">
      <alignment horizontal="right"/>
    </xf>
    <xf numFmtId="1" fontId="0" fillId="0" borderId="17" xfId="3" applyNumberFormat="1" applyFont="1" applyBorder="1" applyAlignment="1" applyProtection="1">
      <alignment horizontal="right"/>
    </xf>
    <xf numFmtId="0" fontId="1" fillId="2" borderId="13" xfId="0" applyFont="1" applyFill="1" applyBorder="1" applyAlignment="1" applyProtection="1">
      <alignment wrapText="1"/>
      <protection locked="0"/>
    </xf>
    <xf numFmtId="44" fontId="23" fillId="4" borderId="1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wrapText="1"/>
    </xf>
    <xf numFmtId="0" fontId="14" fillId="4" borderId="19" xfId="0" applyFont="1" applyFill="1" applyBorder="1" applyAlignment="1">
      <alignment vertical="center"/>
    </xf>
    <xf numFmtId="0" fontId="23" fillId="4" borderId="14" xfId="4" applyFont="1" applyFill="1" applyBorder="1" applyAlignment="1">
      <alignment vertical="center" wrapText="1"/>
    </xf>
    <xf numFmtId="1" fontId="2" fillId="0" borderId="9" xfId="0" applyNumberFormat="1" applyFont="1" applyBorder="1" applyAlignment="1">
      <alignment horizontal="right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7" fillId="2" borderId="15" xfId="4" applyNumberFormat="1" applyFill="1" applyBorder="1" applyAlignment="1" applyProtection="1">
      <alignment horizontal="left"/>
      <protection locked="0"/>
    </xf>
    <xf numFmtId="0" fontId="25" fillId="0" borderId="0" xfId="0" applyFont="1"/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44" fontId="0" fillId="0" borderId="9" xfId="3" applyFont="1" applyBorder="1" applyAlignment="1" applyProtection="1">
      <alignment horizontal="right"/>
      <protection locked="0"/>
    </xf>
    <xf numFmtId="0" fontId="2" fillId="0" borderId="0" xfId="0" applyFont="1"/>
    <xf numFmtId="0" fontId="19" fillId="0" borderId="0" xfId="0" applyFont="1"/>
    <xf numFmtId="44" fontId="0" fillId="0" borderId="0" xfId="0" applyNumberFormat="1"/>
    <xf numFmtId="0" fontId="1" fillId="0" borderId="25" xfId="4" applyFont="1" applyBorder="1" applyAlignment="1">
      <alignment horizontal="left" wrapText="1"/>
    </xf>
    <xf numFmtId="0" fontId="1" fillId="0" borderId="26" xfId="4" applyFont="1" applyBorder="1" applyAlignment="1">
      <alignment horizontal="left"/>
    </xf>
    <xf numFmtId="0" fontId="1" fillId="0" borderId="26" xfId="4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1" fontId="1" fillId="0" borderId="27" xfId="4" applyNumberFormat="1" applyFont="1" applyBorder="1" applyAlignment="1">
      <alignment horizontal="left" wrapText="1"/>
    </xf>
    <xf numFmtId="44" fontId="2" fillId="0" borderId="0" xfId="0" applyNumberFormat="1" applyFont="1" applyAlignment="1">
      <alignment horizontal="right"/>
    </xf>
    <xf numFmtId="0" fontId="0" fillId="2" borderId="9" xfId="0" applyFill="1" applyBorder="1" applyProtection="1">
      <protection locked="0"/>
    </xf>
    <xf numFmtId="49" fontId="2" fillId="0" borderId="9" xfId="0" applyNumberFormat="1" applyFont="1" applyBorder="1" applyAlignment="1">
      <alignment horizontal="right"/>
    </xf>
    <xf numFmtId="0" fontId="3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9">
    <cellStyle name="Comma" xfId="6" builtinId="3"/>
    <cellStyle name="Currency" xfId="3" builtinId="4"/>
    <cellStyle name="Currency 2" xfId="5" xr:uid="{95A6A2BF-0111-4729-81FA-8C8C64478213}"/>
    <cellStyle name="Hyperlink" xfId="2" builtinId="8"/>
    <cellStyle name="Normal" xfId="0" builtinId="0"/>
    <cellStyle name="Normal 2" xfId="4" xr:uid="{781AD109-74E0-4767-AC20-A80613959247}"/>
    <cellStyle name="Normal 3 2" xfId="1" xr:uid="{00000000-0005-0000-0000-000002000000}"/>
    <cellStyle name="Percent" xfId="7" builtinId="5"/>
    <cellStyle name="Percent 2" xfId="8" xr:uid="{587D2D2C-36F6-47B4-88DB-8E4CD1EF0819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gif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10" Type="http://schemas.openxmlformats.org/officeDocument/2006/relationships/image" Target="../media/image11.png"/><Relationship Id="rId4" Type="http://schemas.openxmlformats.org/officeDocument/2006/relationships/image" Target="../media/image5.tiff"/><Relationship Id="rId9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60959</xdr:rowOff>
    </xdr:from>
    <xdr:to>
      <xdr:col>11</xdr:col>
      <xdr:colOff>478872</xdr:colOff>
      <xdr:row>41</xdr:row>
      <xdr:rowOff>167640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43839"/>
          <a:ext cx="6498672" cy="7421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251067</xdr:colOff>
      <xdr:row>0</xdr:row>
      <xdr:rowOff>167640</xdr:rowOff>
    </xdr:from>
    <xdr:ext cx="1283325" cy="682148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257" y="171450"/>
          <a:ext cx="1283325" cy="682148"/>
        </a:xfrm>
        <a:prstGeom prst="rect">
          <a:avLst/>
        </a:prstGeom>
      </xdr:spPr>
    </xdr:pic>
    <xdr:clientData/>
  </xdr:oneCellAnchor>
  <xdr:oneCellAnchor>
    <xdr:from>
      <xdr:col>3</xdr:col>
      <xdr:colOff>1207771</xdr:colOff>
      <xdr:row>29</xdr:row>
      <xdr:rowOff>163831</xdr:rowOff>
    </xdr:from>
    <xdr:ext cx="864870" cy="44958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3946" y="6793231"/>
          <a:ext cx="864870" cy="449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202277</xdr:colOff>
      <xdr:row>28</xdr:row>
      <xdr:rowOff>102870</xdr:rowOff>
    </xdr:from>
    <xdr:ext cx="1109345" cy="297180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8452" y="6503670"/>
          <a:ext cx="1109345" cy="2971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83128</xdr:colOff>
      <xdr:row>30</xdr:row>
      <xdr:rowOff>73025</xdr:rowOff>
    </xdr:from>
    <xdr:ext cx="948690" cy="384175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278" y="6931025"/>
          <a:ext cx="948690" cy="384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345383</xdr:colOff>
      <xdr:row>28</xdr:row>
      <xdr:rowOff>83820</xdr:rowOff>
    </xdr:from>
    <xdr:ext cx="1413279" cy="289560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533" y="6484620"/>
          <a:ext cx="1413279" cy="289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1921626</xdr:colOff>
      <xdr:row>27</xdr:row>
      <xdr:rowOff>224790</xdr:rowOff>
    </xdr:from>
    <xdr:ext cx="1078749" cy="480060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47" b="20952"/>
        <a:stretch/>
      </xdr:blipFill>
      <xdr:spPr>
        <a:xfrm>
          <a:off x="5607801" y="6396990"/>
          <a:ext cx="1078749" cy="4800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235008</xdr:colOff>
      <xdr:row>28</xdr:row>
      <xdr:rowOff>73660</xdr:rowOff>
    </xdr:from>
    <xdr:ext cx="1151140" cy="793750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008" y="6474460"/>
          <a:ext cx="1151140" cy="793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1610938</xdr:colOff>
      <xdr:row>29</xdr:row>
      <xdr:rowOff>39370</xdr:rowOff>
    </xdr:from>
    <xdr:ext cx="1429789" cy="715645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088" y="6668770"/>
          <a:ext cx="1429789" cy="715645"/>
        </a:xfrm>
        <a:prstGeom prst="rect">
          <a:avLst/>
        </a:prstGeom>
      </xdr:spPr>
    </xdr:pic>
    <xdr:clientData/>
  </xdr:oneCellAnchor>
  <xdr:twoCellAnchor>
    <xdr:from>
      <xdr:col>0</xdr:col>
      <xdr:colOff>247649</xdr:colOff>
      <xdr:row>4</xdr:row>
      <xdr:rowOff>87629</xdr:rowOff>
    </xdr:from>
    <xdr:to>
      <xdr:col>4</xdr:col>
      <xdr:colOff>1579244</xdr:colOff>
      <xdr:row>13</xdr:row>
      <xdr:rowOff>135255</xdr:rowOff>
    </xdr:to>
    <xdr:pic>
      <xdr:nvPicPr>
        <xdr:cNvPr id="11" name="Picture 2" descr="imag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0981"/>
        <a:stretch/>
      </xdr:blipFill>
      <xdr:spPr bwMode="auto">
        <a:xfrm>
          <a:off x="247649" y="1002029"/>
          <a:ext cx="7122795" cy="2105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14</xdr:row>
      <xdr:rowOff>28575</xdr:rowOff>
    </xdr:from>
    <xdr:to>
      <xdr:col>3</xdr:col>
      <xdr:colOff>1872616</xdr:colOff>
      <xdr:row>27</xdr:row>
      <xdr:rowOff>84595</xdr:rowOff>
    </xdr:to>
    <xdr:pic>
      <xdr:nvPicPr>
        <xdr:cNvPr id="12" name="Picture 2" descr="image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" t="43834" r="44103"/>
        <a:stretch/>
      </xdr:blipFill>
      <xdr:spPr bwMode="auto">
        <a:xfrm>
          <a:off x="1609725" y="3228975"/>
          <a:ext cx="3949066" cy="3027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337184</xdr:colOff>
      <xdr:row>30</xdr:row>
      <xdr:rowOff>22652</xdr:rowOff>
    </xdr:from>
    <xdr:to>
      <xdr:col>4</xdr:col>
      <xdr:colOff>1644015</xdr:colOff>
      <xdr:row>31</xdr:row>
      <xdr:rowOff>169954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128384" y="6880652"/>
          <a:ext cx="1306831" cy="3759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0</xdr:row>
      <xdr:rowOff>45210</xdr:rowOff>
    </xdr:from>
    <xdr:ext cx="1771650" cy="98264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47115"/>
          <a:ext cx="1771650" cy="98264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0</xdr:row>
      <xdr:rowOff>45210</xdr:rowOff>
    </xdr:from>
    <xdr:ext cx="1771650" cy="98264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" y="45210"/>
          <a:ext cx="1771650" cy="98264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0</xdr:row>
      <xdr:rowOff>34290</xdr:rowOff>
    </xdr:from>
    <xdr:ext cx="1626870" cy="8493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34290"/>
          <a:ext cx="1626870" cy="849356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281940</xdr:colOff>
          <xdr:row>2</xdr:row>
          <xdr:rowOff>182880</xdr:rowOff>
        </xdr:from>
        <xdr:to>
          <xdr:col>3</xdr:col>
          <xdr:colOff>38100</xdr:colOff>
          <xdr:row>4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 avoid duplications, check here if this is a revision to an order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0</xdr:row>
      <xdr:rowOff>34290</xdr:rowOff>
    </xdr:from>
    <xdr:ext cx="1626870" cy="8493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34290"/>
          <a:ext cx="1626870" cy="849356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281940</xdr:colOff>
          <xdr:row>2</xdr:row>
          <xdr:rowOff>182880</xdr:rowOff>
        </xdr:from>
        <xdr:to>
          <xdr:col>4</xdr:col>
          <xdr:colOff>60960</xdr:colOff>
          <xdr:row>4</xdr:row>
          <xdr:rowOff>38100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 avoid duplications, check here if this is a revision to an order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7AD2DD-A263-46D7-AB3A-F4B13937A86D}" name="Table1" displayName="Table1" ref="B22:M401" totalsRowShown="0" headerRowDxfId="35" dataDxfId="33" headerRowBorderDxfId="34" tableBorderDxfId="32" totalsRowBorderDxfId="31">
  <autoFilter ref="B22:M401" xr:uid="{D87AD2DD-A263-46D7-AB3A-F4B13937A86D}"/>
  <tableColumns count="12">
    <tableColumn id="1" xr3:uid="{DE144BC1-F075-4FD5-8B6A-BD72283412F9}" name="Category" dataDxfId="30"/>
    <tableColumn id="3" xr3:uid="{B81DCEC8-681C-48ED-AC0F-27AD66646C40}" name="Item Description" dataDxfId="29"/>
    <tableColumn id="13" xr3:uid="{E1F12D1A-EF09-4479-BD91-5442203C49D4}" name="SKU" dataDxfId="28"/>
    <tableColumn id="14" xr3:uid="{9E3D8659-E834-4E52-8B02-E033FBF08A6B}" name="UPC" dataDxfId="27"/>
    <tableColumn id="5" xr3:uid="{DA4EB67D-4CE1-439D-8186-4FF9D2829EAC}" name="Product Availability Date" dataDxfId="26"/>
    <tableColumn id="8" xr3:uid="{E0AF592F-26AE-4F4F-B6A3-AA8E274D2053}" name="Wholesale" dataDxfId="25" dataCellStyle="Currency"/>
    <tableColumn id="10" xr3:uid="{237AB20F-A48B-4215-8DE3-F18E703FFEF2}" name="MSRP/MAP" dataDxfId="24" dataCellStyle="Currency"/>
    <tableColumn id="9" xr3:uid="{8446FD8D-D7BA-4BDB-90AE-27BE1E0D74EC}" name="Units Per Case" dataDxfId="23" dataCellStyle="Currency"/>
    <tableColumn id="4" xr3:uid="{3AFCEA1D-FACB-4066-A39A-F84F97A47300}" name="Cases Ordered" dataDxfId="22" dataCellStyle="Currency"/>
    <tableColumn id="11" xr3:uid="{7E824100-3223-4700-83FC-47DAFD86186E}" name="Total Units Ordered" dataDxfId="21">
      <calculatedColumnFormula>Table1[[#This Row],[Cases Ordered]]*Table1[[#This Row],[Units Per Case]]</calculatedColumnFormula>
    </tableColumn>
    <tableColumn id="12" xr3:uid="{98DB28E6-8807-4BEA-9A3D-9A12073BD430}" name="Total Price" dataDxfId="20">
      <calculatedColumnFormula>Table1[[#This Row],[Total Units Ordered]]*Table1[[#This Row],[Wholesale]]</calculatedColumnFormula>
    </tableColumn>
    <tableColumn id="6" xr3:uid="{38452AAE-1551-47BE-9C68-C83074416CE7}" name="Lowest _x000a_Buyable UOM" dataDxfId="1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CBAA9E-69D1-469F-BBF5-1A651253D26D}" name="Table14" displayName="Table14" ref="B22:M75" totalsRowShown="0" headerRowDxfId="18" dataDxfId="16" headerRowBorderDxfId="17" tableBorderDxfId="15" totalsRowBorderDxfId="14" headerRowCellStyle="Normal 2">
  <autoFilter ref="B22:M75" xr:uid="{71CBAA9E-69D1-469F-BBF5-1A651253D26D}"/>
  <tableColumns count="12">
    <tableColumn id="1" xr3:uid="{4487E17D-16E6-4078-A40B-440F4D9DC3A7}" name="Category" dataDxfId="13"/>
    <tableColumn id="2" xr3:uid="{44056E68-8781-464C-B022-2F5E52376798}" name="Item Description" dataDxfId="12"/>
    <tableColumn id="3" xr3:uid="{C7FCE82D-7A73-4ED8-AFE9-46B8BB562987}" name="SKU" dataDxfId="11"/>
    <tableColumn id="5" xr3:uid="{2243D1FA-00D8-4350-9D3B-B9C6D737973E}" name="UPC" dataDxfId="10"/>
    <tableColumn id="7" xr3:uid="{C9BC26B8-9A4C-4045-8015-C77937670E08}" name="Stock Status" dataDxfId="9"/>
    <tableColumn id="17" xr3:uid="{04C71F04-A4C8-4389-94D8-E2D47458EC14}" name="Wholesale" dataDxfId="8" dataCellStyle="Currency"/>
    <tableColumn id="8" xr3:uid="{2356D58D-10B3-49A4-81D5-234DDA682F26}" name="MSRP/MAP" dataDxfId="7" dataCellStyle="Currency"/>
    <tableColumn id="10" xr3:uid="{8C57FA86-EB76-420C-8CCD-01E72E1401B1}" name="Units Per Case" dataDxfId="6" dataCellStyle="Currency"/>
    <tableColumn id="4" xr3:uid="{B517D017-25A0-4CDC-982A-F82412D1061F}" name="Cases Ordered" dataDxfId="5" dataCellStyle="Currency"/>
    <tableColumn id="11" xr3:uid="{50061DB7-9CCD-4AFD-B328-FE93FCDBAA37}" name="Total Units Ordered" dataDxfId="4">
      <calculatedColumnFormula>Table1[[#This Row],[Cases Ordered]]*Table1[[#This Row],[Units Per Case]]</calculatedColumnFormula>
    </tableColumn>
    <tableColumn id="12" xr3:uid="{0A82F540-B094-4187-AA6B-0402188045CB}" name="Total Price" dataDxfId="3">
      <calculatedColumnFormula>Table1[[#This Row],[Total Units Ordered]]*Table1[[#This Row],[Wholesale]]</calculatedColumnFormula>
    </tableColumn>
    <tableColumn id="6" xr3:uid="{8A83F06B-86C9-47F9-8151-7185C029C7AC}" name="Lowest _x000a_Buyable UOM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19DF-436C-4D54-9A0B-8626B97886EE}">
  <sheetPr codeName="Sheet1"/>
  <dimension ref="A1:C17"/>
  <sheetViews>
    <sheetView workbookViewId="0">
      <pane ySplit="1" topLeftCell="A2" activePane="bottomLeft" state="frozen"/>
      <selection pane="bottomLeft" activeCell="C17" sqref="C17"/>
    </sheetView>
  </sheetViews>
  <sheetFormatPr defaultRowHeight="14.4" x14ac:dyDescent="0.3"/>
  <cols>
    <col min="1" max="1" width="8.33203125" style="1" customWidth="1"/>
    <col min="2" max="2" width="15.5546875" style="25" customWidth="1"/>
    <col min="3" max="3" width="138.21875" style="1" bestFit="1" customWidth="1"/>
    <col min="4" max="16384" width="8.88671875" style="1"/>
  </cols>
  <sheetData>
    <row r="1" spans="1:3" s="55" customFormat="1" x14ac:dyDescent="0.3">
      <c r="A1" s="55" t="s">
        <v>786</v>
      </c>
      <c r="B1" s="56" t="s">
        <v>787</v>
      </c>
      <c r="C1" s="55" t="s">
        <v>788</v>
      </c>
    </row>
    <row r="2" spans="1:3" x14ac:dyDescent="0.3">
      <c r="A2" s="1" t="s">
        <v>852</v>
      </c>
      <c r="B2" s="24">
        <v>44883</v>
      </c>
      <c r="C2" s="1" t="s">
        <v>853</v>
      </c>
    </row>
    <row r="3" spans="1:3" x14ac:dyDescent="0.3">
      <c r="B3" s="24">
        <v>44938</v>
      </c>
      <c r="C3" s="1" t="s">
        <v>1257</v>
      </c>
    </row>
    <row r="4" spans="1:3" x14ac:dyDescent="0.3">
      <c r="A4" s="1" t="s">
        <v>1258</v>
      </c>
      <c r="B4" s="24">
        <v>44952</v>
      </c>
      <c r="C4" s="1" t="s">
        <v>1259</v>
      </c>
    </row>
    <row r="5" spans="1:3" x14ac:dyDescent="0.3">
      <c r="B5" s="24">
        <v>44973</v>
      </c>
      <c r="C5" s="1" t="s">
        <v>1260</v>
      </c>
    </row>
    <row r="6" spans="1:3" x14ac:dyDescent="0.3">
      <c r="A6" s="1" t="s">
        <v>1261</v>
      </c>
      <c r="B6" s="24">
        <v>45099</v>
      </c>
      <c r="C6" s="1" t="s">
        <v>1262</v>
      </c>
    </row>
    <row r="7" spans="1:3" x14ac:dyDescent="0.3">
      <c r="A7" s="1" t="s">
        <v>1383</v>
      </c>
      <c r="B7" s="24">
        <v>45153</v>
      </c>
      <c r="C7" s="1" t="s">
        <v>1384</v>
      </c>
    </row>
    <row r="8" spans="1:3" x14ac:dyDescent="0.3">
      <c r="A8" s="1" t="s">
        <v>1388</v>
      </c>
      <c r="B8" s="24">
        <v>45169</v>
      </c>
      <c r="C8" s="1" t="s">
        <v>1389</v>
      </c>
    </row>
    <row r="9" spans="1:3" x14ac:dyDescent="0.3">
      <c r="A9" s="1" t="s">
        <v>1395</v>
      </c>
      <c r="B9" s="24">
        <v>45188</v>
      </c>
      <c r="C9" s="1" t="s">
        <v>1396</v>
      </c>
    </row>
    <row r="10" spans="1:3" x14ac:dyDescent="0.3">
      <c r="B10" s="24"/>
    </row>
    <row r="11" spans="1:3" x14ac:dyDescent="0.3">
      <c r="B11" s="24"/>
    </row>
    <row r="12" spans="1:3" x14ac:dyDescent="0.3">
      <c r="B12" s="24"/>
    </row>
    <row r="13" spans="1:3" x14ac:dyDescent="0.3">
      <c r="B13" s="24"/>
    </row>
    <row r="14" spans="1:3" x14ac:dyDescent="0.3">
      <c r="B14" s="24"/>
    </row>
    <row r="15" spans="1:3" x14ac:dyDescent="0.3">
      <c r="B15" s="24"/>
    </row>
    <row r="16" spans="1:3" x14ac:dyDescent="0.3">
      <c r="B16" s="24"/>
    </row>
    <row r="17" spans="2:2" x14ac:dyDescent="0.3">
      <c r="B17" s="24"/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2A956-2F76-493B-B72B-2A7B663CAAB1}">
  <sheetPr codeName="Sheet2">
    <tabColor theme="9" tint="0.79998168889431442"/>
  </sheetPr>
  <dimension ref="A1"/>
  <sheetViews>
    <sheetView zoomScaleNormal="100" workbookViewId="0">
      <selection activeCell="O41" sqref="O41"/>
    </sheetView>
  </sheetViews>
  <sheetFormatPr defaultRowHeight="14.4" x14ac:dyDescent="0.3"/>
  <cols>
    <col min="1" max="16384" width="8.88671875" style="1"/>
  </cols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BDC20-13EE-43D4-AB76-726C3AFFE028}">
  <sheetPr codeName="Sheet3">
    <tabColor theme="9" tint="0.79998168889431442"/>
  </sheetPr>
  <dimension ref="A1:F22"/>
  <sheetViews>
    <sheetView showGridLines="0" zoomScaleNormal="100" zoomScaleSheetLayoutView="110" workbookViewId="0">
      <selection activeCell="J26" sqref="J26"/>
    </sheetView>
  </sheetViews>
  <sheetFormatPr defaultRowHeight="18" x14ac:dyDescent="0.35"/>
  <cols>
    <col min="1" max="1" width="8.88671875" style="42"/>
    <col min="2" max="2" width="14.21875" style="42" customWidth="1"/>
    <col min="3" max="5" width="30.6640625" style="42" customWidth="1"/>
    <col min="6" max="6" width="8.88671875" style="42" customWidth="1"/>
    <col min="7" max="16384" width="8.88671875" style="42"/>
  </cols>
  <sheetData>
    <row r="1" spans="1:6" x14ac:dyDescent="0.35">
      <c r="A1" s="41"/>
      <c r="B1" s="41"/>
      <c r="C1" s="41"/>
      <c r="D1" s="41"/>
      <c r="E1" s="41"/>
      <c r="F1" s="41"/>
    </row>
    <row r="2" spans="1:6" x14ac:dyDescent="0.35">
      <c r="A2" s="41"/>
      <c r="B2" s="41"/>
      <c r="C2" s="41"/>
      <c r="D2" s="41"/>
      <c r="E2" s="41"/>
      <c r="F2" s="41"/>
    </row>
    <row r="3" spans="1:6" x14ac:dyDescent="0.35">
      <c r="A3" s="41"/>
      <c r="B3" s="41"/>
      <c r="C3" s="41"/>
      <c r="D3" s="41"/>
      <c r="E3" s="41"/>
      <c r="F3" s="41"/>
    </row>
    <row r="4" spans="1:6" x14ac:dyDescent="0.35">
      <c r="A4" s="41"/>
      <c r="B4" s="41"/>
      <c r="C4" s="41"/>
      <c r="D4" s="41"/>
      <c r="E4" s="41"/>
      <c r="F4" s="41"/>
    </row>
    <row r="5" spans="1:6" x14ac:dyDescent="0.35">
      <c r="A5" s="41"/>
      <c r="B5" s="41"/>
      <c r="C5" s="41"/>
      <c r="D5" s="41"/>
      <c r="E5" s="41"/>
      <c r="F5" s="41"/>
    </row>
    <row r="6" spans="1:6" x14ac:dyDescent="0.35">
      <c r="A6" s="41"/>
      <c r="B6" s="41"/>
      <c r="C6" s="41"/>
      <c r="D6" s="41"/>
      <c r="E6" s="41"/>
      <c r="F6" s="41"/>
    </row>
    <row r="7" spans="1:6" x14ac:dyDescent="0.35">
      <c r="A7" s="41"/>
      <c r="B7" s="41"/>
      <c r="C7" s="41"/>
      <c r="D7" s="41"/>
      <c r="E7" s="41"/>
      <c r="F7" s="41"/>
    </row>
    <row r="8" spans="1:6" x14ac:dyDescent="0.35">
      <c r="A8" s="41"/>
      <c r="B8" s="41"/>
      <c r="C8" s="41"/>
      <c r="D8" s="41"/>
      <c r="E8" s="41"/>
      <c r="F8" s="41"/>
    </row>
    <row r="9" spans="1:6" x14ac:dyDescent="0.35">
      <c r="A9" s="41"/>
      <c r="B9" s="41"/>
      <c r="C9" s="41"/>
      <c r="D9" s="41"/>
      <c r="E9" s="41"/>
      <c r="F9" s="41"/>
    </row>
    <row r="10" spans="1:6" x14ac:dyDescent="0.35">
      <c r="A10" s="41"/>
      <c r="B10" s="41"/>
      <c r="C10" s="41"/>
      <c r="D10" s="41"/>
      <c r="E10" s="41"/>
      <c r="F10" s="41"/>
    </row>
    <row r="11" spans="1:6" x14ac:dyDescent="0.35">
      <c r="A11" s="41"/>
      <c r="B11" s="41"/>
      <c r="C11" s="41"/>
      <c r="D11" s="41"/>
      <c r="E11" s="41"/>
      <c r="F11" s="41"/>
    </row>
    <row r="12" spans="1:6" x14ac:dyDescent="0.35">
      <c r="A12" s="41"/>
      <c r="B12" s="41"/>
      <c r="C12" s="41"/>
      <c r="D12" s="41"/>
      <c r="E12" s="41"/>
      <c r="F12" s="41"/>
    </row>
    <row r="13" spans="1:6" x14ac:dyDescent="0.35">
      <c r="A13" s="41"/>
      <c r="B13" s="41"/>
      <c r="C13" s="41"/>
      <c r="D13" s="41"/>
      <c r="E13" s="41"/>
      <c r="F13" s="41"/>
    </row>
    <row r="14" spans="1:6" x14ac:dyDescent="0.35">
      <c r="A14" s="41"/>
      <c r="B14" s="41"/>
      <c r="C14" s="41"/>
      <c r="D14" s="41"/>
      <c r="E14" s="41"/>
      <c r="F14" s="41"/>
    </row>
    <row r="15" spans="1:6" x14ac:dyDescent="0.35">
      <c r="A15" s="43"/>
      <c r="B15" s="41"/>
      <c r="C15" s="41"/>
      <c r="D15" s="41"/>
      <c r="E15" s="41"/>
      <c r="F15" s="41"/>
    </row>
    <row r="16" spans="1:6" x14ac:dyDescent="0.35">
      <c r="A16" s="43"/>
      <c r="B16" s="41"/>
      <c r="C16" s="41"/>
      <c r="D16" s="41"/>
      <c r="E16" s="41"/>
      <c r="F16" s="41"/>
    </row>
    <row r="17" spans="1:6" x14ac:dyDescent="0.35">
      <c r="A17" s="43"/>
      <c r="B17" s="41"/>
      <c r="C17" s="41"/>
      <c r="D17" s="41"/>
      <c r="E17" s="41"/>
      <c r="F17" s="41"/>
    </row>
    <row r="18" spans="1:6" x14ac:dyDescent="0.35">
      <c r="A18" s="41"/>
      <c r="B18" s="41"/>
      <c r="C18" s="41"/>
      <c r="D18" s="41"/>
      <c r="E18" s="41"/>
      <c r="F18" s="41"/>
    </row>
    <row r="19" spans="1:6" x14ac:dyDescent="0.35">
      <c r="A19" s="43"/>
      <c r="B19" s="41"/>
      <c r="C19" s="41"/>
      <c r="D19" s="41"/>
      <c r="E19" s="41"/>
      <c r="F19" s="41"/>
    </row>
    <row r="20" spans="1:6" x14ac:dyDescent="0.35">
      <c r="A20" s="41"/>
      <c r="C20" s="41"/>
      <c r="D20" s="41"/>
      <c r="E20" s="41"/>
      <c r="F20" s="41"/>
    </row>
    <row r="21" spans="1:6" x14ac:dyDescent="0.35">
      <c r="A21" s="41"/>
      <c r="B21" s="41"/>
      <c r="C21" s="41"/>
      <c r="D21" s="41"/>
      <c r="E21" s="41"/>
      <c r="F21" s="41"/>
    </row>
    <row r="22" spans="1:6" x14ac:dyDescent="0.35">
      <c r="B22" s="41"/>
    </row>
  </sheetData>
  <pageMargins left="0.7" right="0.7" top="0.75" bottom="0.75" header="0.3" footer="0.3"/>
  <pageSetup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6D0F8-534B-4320-9369-008C8C1E7A8F}">
  <sheetPr codeName="Sheet4">
    <tabColor theme="4" tint="0.79998168889431442"/>
    <pageSetUpPr fitToPage="1"/>
  </sheetPr>
  <dimension ref="B1:M372"/>
  <sheetViews>
    <sheetView tabSelected="1" zoomScaleNormal="100" zoomScaleSheetLayoutView="90" workbookViewId="0">
      <pane ySplit="5" topLeftCell="A6" activePane="bottomLeft" state="frozen"/>
      <selection activeCell="E11" sqref="E11"/>
      <selection pane="bottomLeft" activeCell="E12" sqref="E12"/>
    </sheetView>
  </sheetViews>
  <sheetFormatPr defaultColWidth="8.77734375" defaultRowHeight="14.4" x14ac:dyDescent="0.3"/>
  <cols>
    <col min="1" max="1" width="8.77734375" style="3" customWidth="1"/>
    <col min="2" max="2" width="22.44140625" style="3" bestFit="1" customWidth="1"/>
    <col min="3" max="3" width="20.77734375" style="3" bestFit="1" customWidth="1"/>
    <col min="4" max="4" width="11.33203125" style="3" bestFit="1" customWidth="1"/>
    <col min="5" max="5" width="58.6640625" style="3" bestFit="1" customWidth="1"/>
    <col min="6" max="6" width="27.109375" style="3" bestFit="1" customWidth="1"/>
    <col min="7" max="7" width="14.109375" style="31" bestFit="1" customWidth="1"/>
    <col min="8" max="8" width="12.6640625" style="31" bestFit="1" customWidth="1"/>
    <col min="9" max="9" width="14.109375" style="31" bestFit="1" customWidth="1"/>
    <col min="10" max="10" width="12.21875" style="31" bestFit="1" customWidth="1"/>
    <col min="11" max="11" width="12.44140625" style="31" bestFit="1" customWidth="1"/>
    <col min="12" max="12" width="9.109375" style="4" bestFit="1" customWidth="1"/>
    <col min="13" max="13" width="15" style="4" customWidth="1"/>
    <col min="14" max="16384" width="8.77734375" style="3"/>
  </cols>
  <sheetData>
    <row r="1" spans="2:13" ht="24" customHeight="1" x14ac:dyDescent="0.3">
      <c r="M1" s="4" t="s">
        <v>1</v>
      </c>
    </row>
    <row r="2" spans="2:13" ht="25.8" x14ac:dyDescent="0.5">
      <c r="D2" s="171" t="s">
        <v>1393</v>
      </c>
      <c r="E2" s="171"/>
      <c r="F2" s="171"/>
      <c r="G2" s="171"/>
      <c r="H2" s="32"/>
      <c r="I2" s="32"/>
      <c r="J2" s="32"/>
      <c r="K2" s="33"/>
      <c r="L2" s="5"/>
      <c r="M2" s="128" t="s">
        <v>806</v>
      </c>
    </row>
    <row r="3" spans="2:13" ht="15.45" customHeight="1" x14ac:dyDescent="0.3">
      <c r="D3" s="172" t="s">
        <v>1394</v>
      </c>
      <c r="E3" s="172"/>
      <c r="F3" s="172"/>
      <c r="G3" s="172"/>
      <c r="H3" s="34"/>
      <c r="I3" s="34"/>
      <c r="J3" s="34"/>
      <c r="K3" s="35"/>
      <c r="L3" s="6"/>
      <c r="M3" s="7" t="s">
        <v>1414</v>
      </c>
    </row>
    <row r="4" spans="2:13" ht="29.55" customHeight="1" thickBot="1" x14ac:dyDescent="0.35"/>
    <row r="5" spans="2:13" s="8" customFormat="1" ht="28.8" customHeight="1" x14ac:dyDescent="0.3">
      <c r="B5" s="9" t="s">
        <v>2</v>
      </c>
      <c r="C5" s="10" t="s">
        <v>384</v>
      </c>
      <c r="D5" s="11" t="s">
        <v>871</v>
      </c>
      <c r="E5" s="10" t="s">
        <v>0</v>
      </c>
      <c r="F5" s="10" t="s">
        <v>496</v>
      </c>
      <c r="G5" s="12" t="s">
        <v>780</v>
      </c>
      <c r="H5" s="12" t="s">
        <v>781</v>
      </c>
      <c r="I5" s="12" t="s">
        <v>782</v>
      </c>
      <c r="J5" s="12" t="s">
        <v>783</v>
      </c>
      <c r="K5" s="11" t="s">
        <v>784</v>
      </c>
      <c r="L5" s="11" t="s">
        <v>779</v>
      </c>
      <c r="M5" s="13" t="s">
        <v>495</v>
      </c>
    </row>
    <row r="6" spans="2:13" s="1" customFormat="1" x14ac:dyDescent="0.3">
      <c r="B6" s="14" t="s">
        <v>3</v>
      </c>
      <c r="C6" t="s">
        <v>905</v>
      </c>
      <c r="D6" t="s">
        <v>844</v>
      </c>
      <c r="E6" t="s">
        <v>845</v>
      </c>
      <c r="F6"/>
      <c r="G6" s="36">
        <v>10</v>
      </c>
      <c r="H6" s="21" t="s">
        <v>785</v>
      </c>
      <c r="I6" s="37">
        <v>99.9</v>
      </c>
      <c r="J6" s="21" t="s">
        <v>785</v>
      </c>
      <c r="K6" s="37">
        <v>9.99</v>
      </c>
      <c r="L6" s="15">
        <v>19.989999999999998</v>
      </c>
      <c r="M6" s="16" t="s">
        <v>846</v>
      </c>
    </row>
    <row r="7" spans="2:13" s="1" customFormat="1" x14ac:dyDescent="0.3">
      <c r="B7" s="14" t="s">
        <v>3</v>
      </c>
      <c r="C7" t="s">
        <v>901</v>
      </c>
      <c r="D7" t="s">
        <v>154</v>
      </c>
      <c r="E7" t="s">
        <v>416</v>
      </c>
      <c r="F7"/>
      <c r="G7" s="36" t="s">
        <v>17</v>
      </c>
      <c r="H7" s="21" t="s">
        <v>785</v>
      </c>
      <c r="I7" s="37">
        <v>44.52</v>
      </c>
      <c r="J7" s="21" t="s">
        <v>785</v>
      </c>
      <c r="K7" s="37">
        <v>3.71</v>
      </c>
      <c r="L7" s="15">
        <v>7.49</v>
      </c>
      <c r="M7" s="16" t="s">
        <v>155</v>
      </c>
    </row>
    <row r="8" spans="2:13" s="1" customFormat="1" x14ac:dyDescent="0.3">
      <c r="B8" s="14" t="s">
        <v>3</v>
      </c>
      <c r="C8" t="s">
        <v>901</v>
      </c>
      <c r="D8" t="s">
        <v>136</v>
      </c>
      <c r="E8" t="s">
        <v>1014</v>
      </c>
      <c r="F8"/>
      <c r="G8" s="36" t="s">
        <v>17</v>
      </c>
      <c r="H8" s="21" t="s">
        <v>785</v>
      </c>
      <c r="I8" s="37">
        <v>75</v>
      </c>
      <c r="J8" s="21" t="s">
        <v>785</v>
      </c>
      <c r="K8" s="37">
        <v>6.25</v>
      </c>
      <c r="L8" s="15">
        <v>12.49</v>
      </c>
      <c r="M8" s="16" t="s">
        <v>137</v>
      </c>
    </row>
    <row r="9" spans="2:13" s="1" customFormat="1" x14ac:dyDescent="0.3">
      <c r="B9" s="14" t="s">
        <v>3</v>
      </c>
      <c r="C9" t="s">
        <v>901</v>
      </c>
      <c r="D9" t="s">
        <v>97</v>
      </c>
      <c r="E9" t="s">
        <v>1015</v>
      </c>
      <c r="F9"/>
      <c r="G9" s="36" t="s">
        <v>17</v>
      </c>
      <c r="H9" s="21" t="s">
        <v>785</v>
      </c>
      <c r="I9" s="37">
        <v>76.319999999999993</v>
      </c>
      <c r="J9" s="21" t="s">
        <v>785</v>
      </c>
      <c r="K9" s="37">
        <v>6.36</v>
      </c>
      <c r="L9" s="15">
        <v>12.49</v>
      </c>
      <c r="M9" s="16" t="s">
        <v>98</v>
      </c>
    </row>
    <row r="10" spans="2:13" s="1" customFormat="1" x14ac:dyDescent="0.3">
      <c r="B10" s="14" t="s">
        <v>3</v>
      </c>
      <c r="C10" t="s">
        <v>385</v>
      </c>
      <c r="D10" t="s">
        <v>1275</v>
      </c>
      <c r="E10" t="s">
        <v>1276</v>
      </c>
      <c r="F10" t="s">
        <v>1397</v>
      </c>
      <c r="G10" s="36" t="s">
        <v>17</v>
      </c>
      <c r="H10" s="21" t="s">
        <v>785</v>
      </c>
      <c r="I10" s="37">
        <v>108</v>
      </c>
      <c r="J10" s="21" t="s">
        <v>785</v>
      </c>
      <c r="K10" s="37">
        <v>9</v>
      </c>
      <c r="L10" s="15">
        <v>14.99</v>
      </c>
      <c r="M10" s="16" t="s">
        <v>1277</v>
      </c>
    </row>
    <row r="11" spans="2:13" s="1" customFormat="1" x14ac:dyDescent="0.3">
      <c r="B11" s="14" t="s">
        <v>3</v>
      </c>
      <c r="C11" t="s">
        <v>385</v>
      </c>
      <c r="D11" t="s">
        <v>82</v>
      </c>
      <c r="E11" t="s">
        <v>1013</v>
      </c>
      <c r="F11"/>
      <c r="G11" s="36" t="s">
        <v>17</v>
      </c>
      <c r="H11" s="21" t="s">
        <v>785</v>
      </c>
      <c r="I11" s="37">
        <v>98.64</v>
      </c>
      <c r="J11" s="21" t="s">
        <v>785</v>
      </c>
      <c r="K11" s="37">
        <v>8.2200000000000006</v>
      </c>
      <c r="L11" s="15">
        <v>16.989999999999998</v>
      </c>
      <c r="M11" s="16" t="s">
        <v>83</v>
      </c>
    </row>
    <row r="12" spans="2:13" s="1" customFormat="1" x14ac:dyDescent="0.3">
      <c r="B12" s="14" t="s">
        <v>3</v>
      </c>
      <c r="C12" t="s">
        <v>891</v>
      </c>
      <c r="D12" t="s">
        <v>68</v>
      </c>
      <c r="E12" t="s">
        <v>952</v>
      </c>
      <c r="F12" t="s">
        <v>831</v>
      </c>
      <c r="G12" s="36" t="s">
        <v>11</v>
      </c>
      <c r="H12" s="21" t="s">
        <v>785</v>
      </c>
      <c r="I12" s="37">
        <v>23.88</v>
      </c>
      <c r="J12" s="21" t="s">
        <v>785</v>
      </c>
      <c r="K12" s="37">
        <v>3.98</v>
      </c>
      <c r="L12" s="15">
        <v>7.99</v>
      </c>
      <c r="M12" s="16" t="s">
        <v>69</v>
      </c>
    </row>
    <row r="13" spans="2:13" s="1" customFormat="1" x14ac:dyDescent="0.3">
      <c r="B13" s="14" t="s">
        <v>3</v>
      </c>
      <c r="C13" t="s">
        <v>891</v>
      </c>
      <c r="D13" t="s">
        <v>12</v>
      </c>
      <c r="E13" t="s">
        <v>953</v>
      </c>
      <c r="F13" t="s">
        <v>831</v>
      </c>
      <c r="G13" s="36" t="s">
        <v>11</v>
      </c>
      <c r="H13" s="21" t="s">
        <v>785</v>
      </c>
      <c r="I13" s="37">
        <v>23.88</v>
      </c>
      <c r="J13" s="21" t="s">
        <v>785</v>
      </c>
      <c r="K13" s="37">
        <v>3.98</v>
      </c>
      <c r="L13" s="15">
        <v>7.99</v>
      </c>
      <c r="M13" s="16" t="s">
        <v>13</v>
      </c>
    </row>
    <row r="14" spans="2:13" s="1" customFormat="1" x14ac:dyDescent="0.3">
      <c r="B14" s="14" t="s">
        <v>3</v>
      </c>
      <c r="C14" t="s">
        <v>891</v>
      </c>
      <c r="D14" t="s">
        <v>46</v>
      </c>
      <c r="E14" t="s">
        <v>954</v>
      </c>
      <c r="F14" t="s">
        <v>831</v>
      </c>
      <c r="G14" s="36" t="s">
        <v>11</v>
      </c>
      <c r="H14" s="21" t="s">
        <v>785</v>
      </c>
      <c r="I14" s="37">
        <v>23.88</v>
      </c>
      <c r="J14" s="21" t="s">
        <v>785</v>
      </c>
      <c r="K14" s="37">
        <v>3.98</v>
      </c>
      <c r="L14" s="15">
        <v>7.99</v>
      </c>
      <c r="M14" s="16" t="s">
        <v>47</v>
      </c>
    </row>
    <row r="15" spans="2:13" s="1" customFormat="1" x14ac:dyDescent="0.3">
      <c r="B15" s="14" t="s">
        <v>3</v>
      </c>
      <c r="C15" t="s">
        <v>891</v>
      </c>
      <c r="D15" t="s">
        <v>91</v>
      </c>
      <c r="E15" t="s">
        <v>955</v>
      </c>
      <c r="F15" t="s">
        <v>831</v>
      </c>
      <c r="G15" s="36" t="s">
        <v>11</v>
      </c>
      <c r="H15" s="21" t="s">
        <v>785</v>
      </c>
      <c r="I15" s="37">
        <v>23.88</v>
      </c>
      <c r="J15" s="21" t="s">
        <v>785</v>
      </c>
      <c r="K15" s="37">
        <v>3.98</v>
      </c>
      <c r="L15" s="15">
        <v>7.99</v>
      </c>
      <c r="M15" s="16" t="s">
        <v>92</v>
      </c>
    </row>
    <row r="16" spans="2:13" s="1" customFormat="1" x14ac:dyDescent="0.3">
      <c r="B16" s="14" t="s">
        <v>3</v>
      </c>
      <c r="C16" t="s">
        <v>891</v>
      </c>
      <c r="D16" t="s">
        <v>84</v>
      </c>
      <c r="E16" t="s">
        <v>956</v>
      </c>
      <c r="F16"/>
      <c r="G16" s="36" t="s">
        <v>11</v>
      </c>
      <c r="H16" s="21" t="s">
        <v>785</v>
      </c>
      <c r="I16" s="37">
        <v>23.88</v>
      </c>
      <c r="J16" s="21" t="s">
        <v>785</v>
      </c>
      <c r="K16" s="37">
        <v>3.98</v>
      </c>
      <c r="L16" s="15">
        <v>7.99</v>
      </c>
      <c r="M16" s="16" t="s">
        <v>85</v>
      </c>
    </row>
    <row r="17" spans="2:13" s="1" customFormat="1" x14ac:dyDescent="0.3">
      <c r="B17" s="14" t="s">
        <v>3</v>
      </c>
      <c r="C17" t="s">
        <v>891</v>
      </c>
      <c r="D17" t="s">
        <v>152</v>
      </c>
      <c r="E17" t="s">
        <v>957</v>
      </c>
      <c r="F17"/>
      <c r="G17" s="36" t="s">
        <v>11</v>
      </c>
      <c r="H17" s="21" t="s">
        <v>785</v>
      </c>
      <c r="I17" s="37">
        <v>23.88</v>
      </c>
      <c r="J17" s="21" t="s">
        <v>785</v>
      </c>
      <c r="K17" s="37">
        <v>3.98</v>
      </c>
      <c r="L17" s="15">
        <v>7.99</v>
      </c>
      <c r="M17" s="16" t="s">
        <v>153</v>
      </c>
    </row>
    <row r="18" spans="2:13" s="1" customFormat="1" x14ac:dyDescent="0.3">
      <c r="B18" s="14" t="s">
        <v>3</v>
      </c>
      <c r="C18" t="s">
        <v>891</v>
      </c>
      <c r="D18" t="s">
        <v>134</v>
      </c>
      <c r="E18" t="s">
        <v>958</v>
      </c>
      <c r="F18"/>
      <c r="G18" s="36" t="s">
        <v>11</v>
      </c>
      <c r="H18" s="21" t="s">
        <v>785</v>
      </c>
      <c r="I18" s="37">
        <v>23.88</v>
      </c>
      <c r="J18" s="21" t="s">
        <v>785</v>
      </c>
      <c r="K18" s="37">
        <v>3.98</v>
      </c>
      <c r="L18" s="15">
        <v>7.99</v>
      </c>
      <c r="M18" s="16" t="s">
        <v>135</v>
      </c>
    </row>
    <row r="19" spans="2:13" s="1" customFormat="1" x14ac:dyDescent="0.3">
      <c r="B19" s="14" t="s">
        <v>3</v>
      </c>
      <c r="C19" t="s">
        <v>891</v>
      </c>
      <c r="D19" t="s">
        <v>55</v>
      </c>
      <c r="E19" t="s">
        <v>959</v>
      </c>
      <c r="F19"/>
      <c r="G19" s="36" t="s">
        <v>11</v>
      </c>
      <c r="H19" s="21" t="s">
        <v>785</v>
      </c>
      <c r="I19" s="37">
        <v>23.88</v>
      </c>
      <c r="J19" s="21" t="s">
        <v>785</v>
      </c>
      <c r="K19" s="37">
        <v>3.98</v>
      </c>
      <c r="L19" s="15">
        <v>7.99</v>
      </c>
      <c r="M19" s="16" t="s">
        <v>56</v>
      </c>
    </row>
    <row r="20" spans="2:13" s="1" customFormat="1" x14ac:dyDescent="0.3">
      <c r="B20" s="14" t="s">
        <v>3</v>
      </c>
      <c r="C20" t="s">
        <v>891</v>
      </c>
      <c r="D20" t="s">
        <v>421</v>
      </c>
      <c r="E20" t="s">
        <v>960</v>
      </c>
      <c r="F20"/>
      <c r="G20" s="36" t="s">
        <v>11</v>
      </c>
      <c r="H20" s="21" t="s">
        <v>785</v>
      </c>
      <c r="I20" s="37">
        <v>23.88</v>
      </c>
      <c r="J20" s="21" t="s">
        <v>785</v>
      </c>
      <c r="K20" s="37">
        <v>3.98</v>
      </c>
      <c r="L20" s="15">
        <v>7.99</v>
      </c>
      <c r="M20" s="16" t="s">
        <v>422</v>
      </c>
    </row>
    <row r="21" spans="2:13" s="1" customFormat="1" x14ac:dyDescent="0.3">
      <c r="B21" s="14" t="s">
        <v>3</v>
      </c>
      <c r="C21" t="s">
        <v>891</v>
      </c>
      <c r="D21" t="s">
        <v>423</v>
      </c>
      <c r="E21" t="s">
        <v>961</v>
      </c>
      <c r="F21"/>
      <c r="G21" s="36" t="s">
        <v>11</v>
      </c>
      <c r="H21" s="21" t="s">
        <v>785</v>
      </c>
      <c r="I21" s="37">
        <v>23.88</v>
      </c>
      <c r="J21" s="21" t="s">
        <v>785</v>
      </c>
      <c r="K21" s="37">
        <v>3.98</v>
      </c>
      <c r="L21" s="15">
        <v>7.99</v>
      </c>
      <c r="M21" s="16" t="s">
        <v>424</v>
      </c>
    </row>
    <row r="22" spans="2:13" s="1" customFormat="1" x14ac:dyDescent="0.3">
      <c r="B22" s="14" t="s">
        <v>3</v>
      </c>
      <c r="C22" t="s">
        <v>891</v>
      </c>
      <c r="D22" t="s">
        <v>425</v>
      </c>
      <c r="E22" t="s">
        <v>962</v>
      </c>
      <c r="F22"/>
      <c r="G22" s="36" t="s">
        <v>11</v>
      </c>
      <c r="H22" s="21" t="s">
        <v>785</v>
      </c>
      <c r="I22" s="37">
        <v>23.88</v>
      </c>
      <c r="J22" s="21" t="s">
        <v>785</v>
      </c>
      <c r="K22" s="37">
        <v>3.98</v>
      </c>
      <c r="L22" s="15">
        <v>7.99</v>
      </c>
      <c r="M22" s="16" t="s">
        <v>426</v>
      </c>
    </row>
    <row r="23" spans="2:13" s="1" customFormat="1" x14ac:dyDescent="0.3">
      <c r="B23" s="14" t="s">
        <v>3</v>
      </c>
      <c r="C23" t="s">
        <v>891</v>
      </c>
      <c r="D23" t="s">
        <v>1263</v>
      </c>
      <c r="E23" t="s">
        <v>1264</v>
      </c>
      <c r="F23" t="s">
        <v>1398</v>
      </c>
      <c r="G23" s="36" t="s">
        <v>11</v>
      </c>
      <c r="H23" s="21" t="s">
        <v>785</v>
      </c>
      <c r="I23" s="37">
        <v>33</v>
      </c>
      <c r="J23" s="21" t="s">
        <v>785</v>
      </c>
      <c r="K23" s="37">
        <v>5.5</v>
      </c>
      <c r="L23" s="15">
        <v>8.99</v>
      </c>
      <c r="M23" s="16" t="s">
        <v>1265</v>
      </c>
    </row>
    <row r="24" spans="2:13" s="1" customFormat="1" x14ac:dyDescent="0.3">
      <c r="B24" s="14" t="s">
        <v>3</v>
      </c>
      <c r="C24" t="s">
        <v>891</v>
      </c>
      <c r="D24" t="s">
        <v>1266</v>
      </c>
      <c r="E24" t="s">
        <v>1267</v>
      </c>
      <c r="F24" t="s">
        <v>1398</v>
      </c>
      <c r="G24" s="36" t="s">
        <v>11</v>
      </c>
      <c r="H24" s="21" t="s">
        <v>785</v>
      </c>
      <c r="I24" s="37">
        <v>33</v>
      </c>
      <c r="J24" s="21" t="s">
        <v>785</v>
      </c>
      <c r="K24" s="37">
        <v>5.5</v>
      </c>
      <c r="L24" s="15">
        <v>8.99</v>
      </c>
      <c r="M24" s="16" t="s">
        <v>1268</v>
      </c>
    </row>
    <row r="25" spans="2:13" s="1" customFormat="1" x14ac:dyDescent="0.3">
      <c r="B25" s="14" t="s">
        <v>3</v>
      </c>
      <c r="C25" t="s">
        <v>892</v>
      </c>
      <c r="D25" t="s">
        <v>75</v>
      </c>
      <c r="E25" t="s">
        <v>963</v>
      </c>
      <c r="F25"/>
      <c r="G25" s="36" t="s">
        <v>29</v>
      </c>
      <c r="H25" s="21" t="s">
        <v>785</v>
      </c>
      <c r="I25" s="37">
        <v>169.6</v>
      </c>
      <c r="J25" s="21" t="s">
        <v>785</v>
      </c>
      <c r="K25" s="37">
        <v>84.8</v>
      </c>
      <c r="L25" s="15">
        <v>169.99</v>
      </c>
      <c r="M25" s="16" t="s">
        <v>76</v>
      </c>
    </row>
    <row r="26" spans="2:13" s="1" customFormat="1" x14ac:dyDescent="0.3">
      <c r="B26" s="14" t="s">
        <v>3</v>
      </c>
      <c r="C26" t="s">
        <v>892</v>
      </c>
      <c r="D26" t="s">
        <v>35</v>
      </c>
      <c r="E26" t="s">
        <v>964</v>
      </c>
      <c r="F26"/>
      <c r="G26" s="36" t="s">
        <v>29</v>
      </c>
      <c r="H26" s="21" t="s">
        <v>785</v>
      </c>
      <c r="I26" s="37">
        <v>222.6</v>
      </c>
      <c r="J26" s="21" t="s">
        <v>785</v>
      </c>
      <c r="K26" s="37">
        <v>111.3</v>
      </c>
      <c r="L26" s="15">
        <v>219.99</v>
      </c>
      <c r="M26" s="16" t="s">
        <v>36</v>
      </c>
    </row>
    <row r="27" spans="2:13" s="1" customFormat="1" x14ac:dyDescent="0.3">
      <c r="B27" s="14" t="s">
        <v>3</v>
      </c>
      <c r="C27" t="s">
        <v>892</v>
      </c>
      <c r="D27" t="s">
        <v>42</v>
      </c>
      <c r="E27" t="s">
        <v>965</v>
      </c>
      <c r="F27"/>
      <c r="G27" s="36" t="s">
        <v>29</v>
      </c>
      <c r="H27" s="21" t="s">
        <v>785</v>
      </c>
      <c r="I27" s="37">
        <v>392.2</v>
      </c>
      <c r="J27" s="21" t="s">
        <v>785</v>
      </c>
      <c r="K27" s="37">
        <v>196.1</v>
      </c>
      <c r="L27" s="15">
        <v>379.99</v>
      </c>
      <c r="M27" s="16" t="s">
        <v>43</v>
      </c>
    </row>
    <row r="28" spans="2:13" s="1" customFormat="1" x14ac:dyDescent="0.3">
      <c r="B28" s="14" t="s">
        <v>3</v>
      </c>
      <c r="C28" t="s">
        <v>892</v>
      </c>
      <c r="D28" t="s">
        <v>156</v>
      </c>
      <c r="E28" t="s">
        <v>966</v>
      </c>
      <c r="F28"/>
      <c r="G28" s="36" t="s">
        <v>6</v>
      </c>
      <c r="H28" s="21" t="s">
        <v>785</v>
      </c>
      <c r="I28" s="37">
        <v>436.19</v>
      </c>
      <c r="J28" s="21" t="s">
        <v>785</v>
      </c>
      <c r="K28" s="37">
        <v>436.19</v>
      </c>
      <c r="L28" s="15">
        <v>679.99</v>
      </c>
      <c r="M28" s="16" t="s">
        <v>157</v>
      </c>
    </row>
    <row r="29" spans="2:13" s="1" customFormat="1" x14ac:dyDescent="0.3">
      <c r="B29" s="14" t="s">
        <v>3</v>
      </c>
      <c r="C29" t="s">
        <v>892</v>
      </c>
      <c r="D29" t="s">
        <v>119</v>
      </c>
      <c r="E29" t="s">
        <v>967</v>
      </c>
      <c r="F29"/>
      <c r="G29" s="36" t="s">
        <v>6</v>
      </c>
      <c r="H29" s="21" t="s">
        <v>785</v>
      </c>
      <c r="I29" s="37">
        <v>591.48</v>
      </c>
      <c r="J29" s="21" t="s">
        <v>785</v>
      </c>
      <c r="K29" s="37">
        <v>591.48</v>
      </c>
      <c r="L29" s="15">
        <v>899.99</v>
      </c>
      <c r="M29" s="16" t="s">
        <v>120</v>
      </c>
    </row>
    <row r="30" spans="2:13" s="1" customFormat="1" x14ac:dyDescent="0.3">
      <c r="B30" s="14" t="s">
        <v>3</v>
      </c>
      <c r="C30" t="s">
        <v>893</v>
      </c>
      <c r="D30" t="s">
        <v>59</v>
      </c>
      <c r="E30" t="s">
        <v>968</v>
      </c>
      <c r="F30"/>
      <c r="G30" s="36" t="s">
        <v>17</v>
      </c>
      <c r="H30" s="21" t="s">
        <v>785</v>
      </c>
      <c r="I30" s="37">
        <v>108.12</v>
      </c>
      <c r="J30" s="21" t="s">
        <v>785</v>
      </c>
      <c r="K30" s="37">
        <v>9.01</v>
      </c>
      <c r="L30" s="15">
        <v>17.989999999999998</v>
      </c>
      <c r="M30" s="16" t="s">
        <v>60</v>
      </c>
    </row>
    <row r="31" spans="2:13" s="1" customFormat="1" x14ac:dyDescent="0.3">
      <c r="B31" s="14" t="s">
        <v>3</v>
      </c>
      <c r="C31" t="s">
        <v>893</v>
      </c>
      <c r="D31" t="s">
        <v>26</v>
      </c>
      <c r="E31" t="s">
        <v>969</v>
      </c>
      <c r="F31"/>
      <c r="G31" s="36" t="s">
        <v>17</v>
      </c>
      <c r="H31" s="21" t="s">
        <v>785</v>
      </c>
      <c r="I31" s="37">
        <v>178.08</v>
      </c>
      <c r="J31" s="21" t="s">
        <v>785</v>
      </c>
      <c r="K31" s="37">
        <v>14.84</v>
      </c>
      <c r="L31" s="15">
        <v>29.99</v>
      </c>
      <c r="M31" s="16" t="s">
        <v>484</v>
      </c>
    </row>
    <row r="32" spans="2:13" s="1" customFormat="1" x14ac:dyDescent="0.3">
      <c r="B32" s="14" t="s">
        <v>3</v>
      </c>
      <c r="C32" t="s">
        <v>893</v>
      </c>
      <c r="D32" t="s">
        <v>132</v>
      </c>
      <c r="E32" t="s">
        <v>970</v>
      </c>
      <c r="F32"/>
      <c r="G32" s="36" t="s">
        <v>11</v>
      </c>
      <c r="H32" s="21" t="s">
        <v>785</v>
      </c>
      <c r="I32" s="37">
        <v>139.91999999999999</v>
      </c>
      <c r="J32" s="21" t="s">
        <v>785</v>
      </c>
      <c r="K32" s="37">
        <v>23.32</v>
      </c>
      <c r="L32" s="15">
        <v>46.99</v>
      </c>
      <c r="M32" s="16" t="s">
        <v>133</v>
      </c>
    </row>
    <row r="33" spans="2:13" s="1" customFormat="1" x14ac:dyDescent="0.3">
      <c r="B33" s="14" t="s">
        <v>3</v>
      </c>
      <c r="C33" t="s">
        <v>893</v>
      </c>
      <c r="D33" t="s">
        <v>117</v>
      </c>
      <c r="E33" t="s">
        <v>971</v>
      </c>
      <c r="F33"/>
      <c r="G33" s="36" t="s">
        <v>14</v>
      </c>
      <c r="H33" s="21" t="s">
        <v>785</v>
      </c>
      <c r="I33" s="37">
        <v>139.91999999999999</v>
      </c>
      <c r="J33" s="21" t="s">
        <v>785</v>
      </c>
      <c r="K33" s="37">
        <v>34.979999999999997</v>
      </c>
      <c r="L33" s="15">
        <v>69.989999999999995</v>
      </c>
      <c r="M33" s="16" t="s">
        <v>118</v>
      </c>
    </row>
    <row r="34" spans="2:13" s="1" customFormat="1" x14ac:dyDescent="0.3">
      <c r="B34" s="14" t="s">
        <v>3</v>
      </c>
      <c r="C34" t="s">
        <v>893</v>
      </c>
      <c r="D34" t="s">
        <v>52</v>
      </c>
      <c r="E34" t="s">
        <v>972</v>
      </c>
      <c r="F34"/>
      <c r="G34" s="36" t="s">
        <v>17</v>
      </c>
      <c r="H34" s="21" t="s">
        <v>785</v>
      </c>
      <c r="I34" s="37">
        <v>705.96</v>
      </c>
      <c r="J34" s="21" t="s">
        <v>785</v>
      </c>
      <c r="K34" s="37">
        <v>58.83</v>
      </c>
      <c r="L34" s="15">
        <v>114.99</v>
      </c>
      <c r="M34" s="16" t="s">
        <v>53</v>
      </c>
    </row>
    <row r="35" spans="2:13" s="1" customFormat="1" x14ac:dyDescent="0.3">
      <c r="B35" s="14" t="s">
        <v>3</v>
      </c>
      <c r="C35" t="s">
        <v>893</v>
      </c>
      <c r="D35" t="s">
        <v>146</v>
      </c>
      <c r="E35" t="s">
        <v>973</v>
      </c>
      <c r="F35"/>
      <c r="G35" s="36" t="s">
        <v>10</v>
      </c>
      <c r="H35" s="21" t="s">
        <v>785</v>
      </c>
      <c r="I35" s="37">
        <v>941.28</v>
      </c>
      <c r="J35" s="21" t="s">
        <v>785</v>
      </c>
      <c r="K35" s="37">
        <v>117.66</v>
      </c>
      <c r="L35" s="15">
        <v>229.99</v>
      </c>
      <c r="M35" s="16" t="s">
        <v>147</v>
      </c>
    </row>
    <row r="36" spans="2:13" s="1" customFormat="1" x14ac:dyDescent="0.3">
      <c r="B36" s="14" t="s">
        <v>3</v>
      </c>
      <c r="C36" t="s">
        <v>893</v>
      </c>
      <c r="D36" t="s">
        <v>1271</v>
      </c>
      <c r="E36" t="s">
        <v>1274</v>
      </c>
      <c r="F36" t="s">
        <v>1399</v>
      </c>
      <c r="G36" s="36" t="s">
        <v>17</v>
      </c>
      <c r="H36" s="21" t="s">
        <v>785</v>
      </c>
      <c r="I36" s="37">
        <v>178.08</v>
      </c>
      <c r="J36" s="21" t="s">
        <v>785</v>
      </c>
      <c r="K36" s="37">
        <v>14.84</v>
      </c>
      <c r="L36" s="15">
        <v>29.99</v>
      </c>
      <c r="M36" s="16" t="s">
        <v>1272</v>
      </c>
    </row>
    <row r="37" spans="2:13" s="1" customFormat="1" x14ac:dyDescent="0.3">
      <c r="B37" s="14" t="s">
        <v>3</v>
      </c>
      <c r="C37" t="s">
        <v>893</v>
      </c>
      <c r="D37" t="s">
        <v>1269</v>
      </c>
      <c r="E37" t="s">
        <v>1273</v>
      </c>
      <c r="F37" t="s">
        <v>1399</v>
      </c>
      <c r="G37" s="36" t="s">
        <v>17</v>
      </c>
      <c r="H37" s="21" t="s">
        <v>785</v>
      </c>
      <c r="I37" s="37">
        <v>178.08</v>
      </c>
      <c r="J37" s="21" t="s">
        <v>785</v>
      </c>
      <c r="K37" s="37">
        <v>14.84</v>
      </c>
      <c r="L37" s="15">
        <v>29.99</v>
      </c>
      <c r="M37" s="16" t="s">
        <v>1270</v>
      </c>
    </row>
    <row r="38" spans="2:13" s="1" customFormat="1" x14ac:dyDescent="0.3">
      <c r="B38" s="14" t="s">
        <v>3</v>
      </c>
      <c r="C38" t="s">
        <v>893</v>
      </c>
      <c r="D38" t="s">
        <v>63</v>
      </c>
      <c r="E38" t="s">
        <v>974</v>
      </c>
      <c r="F38"/>
      <c r="G38" s="36" t="s">
        <v>239</v>
      </c>
      <c r="H38" s="21" t="s">
        <v>785</v>
      </c>
      <c r="I38" s="37">
        <v>1081.2</v>
      </c>
      <c r="J38" s="21" t="s">
        <v>785</v>
      </c>
      <c r="K38" s="37">
        <v>9.01</v>
      </c>
      <c r="L38" s="15">
        <v>17.989999999999998</v>
      </c>
      <c r="M38" s="16" t="s">
        <v>65</v>
      </c>
    </row>
    <row r="39" spans="2:13" s="1" customFormat="1" x14ac:dyDescent="0.3">
      <c r="B39" s="14" t="s">
        <v>3</v>
      </c>
      <c r="C39" t="s">
        <v>894</v>
      </c>
      <c r="D39" t="s">
        <v>150</v>
      </c>
      <c r="E39" t="s">
        <v>975</v>
      </c>
      <c r="F39"/>
      <c r="G39" s="36" t="s">
        <v>64</v>
      </c>
      <c r="H39" s="21" t="s">
        <v>785</v>
      </c>
      <c r="I39" s="37">
        <v>108.24</v>
      </c>
      <c r="J39" s="21" t="s">
        <v>785</v>
      </c>
      <c r="K39" s="37">
        <v>4.51</v>
      </c>
      <c r="L39" s="15">
        <v>8.7899999999999991</v>
      </c>
      <c r="M39" s="16" t="s">
        <v>151</v>
      </c>
    </row>
    <row r="40" spans="2:13" s="1" customFormat="1" x14ac:dyDescent="0.3">
      <c r="B40" s="14" t="s">
        <v>3</v>
      </c>
      <c r="C40" t="s">
        <v>894</v>
      </c>
      <c r="D40" t="s">
        <v>144</v>
      </c>
      <c r="E40" t="s">
        <v>976</v>
      </c>
      <c r="F40"/>
      <c r="G40" s="36" t="s">
        <v>17</v>
      </c>
      <c r="H40" s="21" t="s">
        <v>785</v>
      </c>
      <c r="I40" s="37">
        <v>60.48</v>
      </c>
      <c r="J40" s="21" t="s">
        <v>785</v>
      </c>
      <c r="K40" s="37">
        <v>5.04</v>
      </c>
      <c r="L40" s="15">
        <v>9.99</v>
      </c>
      <c r="M40" s="16" t="s">
        <v>145</v>
      </c>
    </row>
    <row r="41" spans="2:13" s="1" customFormat="1" x14ac:dyDescent="0.3">
      <c r="B41" s="14" t="s">
        <v>3</v>
      </c>
      <c r="C41" t="s">
        <v>894</v>
      </c>
      <c r="D41" t="s">
        <v>148</v>
      </c>
      <c r="E41" t="s">
        <v>977</v>
      </c>
      <c r="F41"/>
      <c r="G41" s="36" t="s">
        <v>11</v>
      </c>
      <c r="H41" s="36" t="s">
        <v>54</v>
      </c>
      <c r="I41" s="37">
        <v>50.88</v>
      </c>
      <c r="J41" s="37">
        <v>25.44</v>
      </c>
      <c r="K41" s="37">
        <v>8.48</v>
      </c>
      <c r="L41" s="15">
        <v>16.989999999999998</v>
      </c>
      <c r="M41" s="16" t="s">
        <v>149</v>
      </c>
    </row>
    <row r="42" spans="2:13" s="1" customFormat="1" x14ac:dyDescent="0.3">
      <c r="B42" s="14" t="s">
        <v>3</v>
      </c>
      <c r="C42" t="s">
        <v>894</v>
      </c>
      <c r="D42" t="s">
        <v>1385</v>
      </c>
      <c r="E42" t="s">
        <v>1386</v>
      </c>
      <c r="F42"/>
      <c r="G42" s="36" t="s">
        <v>17</v>
      </c>
      <c r="H42" s="21" t="s">
        <v>785</v>
      </c>
      <c r="I42" s="168">
        <v>90</v>
      </c>
      <c r="J42" s="21" t="s">
        <v>785</v>
      </c>
      <c r="K42" s="37">
        <v>7.5</v>
      </c>
      <c r="L42" s="15">
        <v>14.99</v>
      </c>
      <c r="M42" s="16" t="s">
        <v>1387</v>
      </c>
    </row>
    <row r="43" spans="2:13" s="1" customFormat="1" x14ac:dyDescent="0.3">
      <c r="B43" s="14" t="s">
        <v>3</v>
      </c>
      <c r="C43" t="s">
        <v>894</v>
      </c>
      <c r="D43" t="s">
        <v>115</v>
      </c>
      <c r="E43" t="s">
        <v>978</v>
      </c>
      <c r="F43"/>
      <c r="G43" s="36" t="s">
        <v>64</v>
      </c>
      <c r="H43" s="21" t="s">
        <v>785</v>
      </c>
      <c r="I43" s="37">
        <v>254.4</v>
      </c>
      <c r="J43" s="21" t="s">
        <v>785</v>
      </c>
      <c r="K43" s="37">
        <v>10.6</v>
      </c>
      <c r="L43" s="15">
        <v>20.99</v>
      </c>
      <c r="M43" s="16" t="s">
        <v>116</v>
      </c>
    </row>
    <row r="44" spans="2:13" s="1" customFormat="1" x14ac:dyDescent="0.3">
      <c r="B44" s="14" t="s">
        <v>3</v>
      </c>
      <c r="C44" t="s">
        <v>894</v>
      </c>
      <c r="D44" t="s">
        <v>108</v>
      </c>
      <c r="E44" t="s">
        <v>979</v>
      </c>
      <c r="F44"/>
      <c r="G44" s="36" t="s">
        <v>11</v>
      </c>
      <c r="H44" s="21" t="s">
        <v>785</v>
      </c>
      <c r="I44" s="37">
        <v>81.12</v>
      </c>
      <c r="J44" s="21" t="s">
        <v>785</v>
      </c>
      <c r="K44" s="37">
        <v>13.52</v>
      </c>
      <c r="L44" s="15">
        <v>25.99</v>
      </c>
      <c r="M44" s="16" t="s">
        <v>109</v>
      </c>
    </row>
    <row r="45" spans="2:13" s="1" customFormat="1" x14ac:dyDescent="0.3">
      <c r="B45" s="14" t="s">
        <v>3</v>
      </c>
      <c r="C45" t="s">
        <v>894</v>
      </c>
      <c r="D45" t="s">
        <v>48</v>
      </c>
      <c r="E45" t="s">
        <v>980</v>
      </c>
      <c r="F45"/>
      <c r="G45" s="36" t="s">
        <v>11</v>
      </c>
      <c r="H45" s="21" t="s">
        <v>785</v>
      </c>
      <c r="I45" s="37">
        <v>108.12</v>
      </c>
      <c r="J45" s="21" t="s">
        <v>785</v>
      </c>
      <c r="K45" s="37">
        <v>18.02</v>
      </c>
      <c r="L45" s="15">
        <v>34.99</v>
      </c>
      <c r="M45" s="16" t="s">
        <v>49</v>
      </c>
    </row>
    <row r="46" spans="2:13" s="1" customFormat="1" x14ac:dyDescent="0.3">
      <c r="B46" s="14" t="s">
        <v>3</v>
      </c>
      <c r="C46" t="s">
        <v>895</v>
      </c>
      <c r="D46" t="s">
        <v>106</v>
      </c>
      <c r="E46" t="s">
        <v>981</v>
      </c>
      <c r="F46"/>
      <c r="G46" s="36" t="s">
        <v>29</v>
      </c>
      <c r="H46" s="21" t="s">
        <v>785</v>
      </c>
      <c r="I46" s="37">
        <v>130.38</v>
      </c>
      <c r="J46" s="21" t="s">
        <v>785</v>
      </c>
      <c r="K46" s="37">
        <v>65.19</v>
      </c>
      <c r="L46" s="15">
        <v>124.99</v>
      </c>
      <c r="M46" s="16" t="s">
        <v>107</v>
      </c>
    </row>
    <row r="47" spans="2:13" s="1" customFormat="1" x14ac:dyDescent="0.3">
      <c r="B47" s="14" t="s">
        <v>3</v>
      </c>
      <c r="C47" t="s">
        <v>895</v>
      </c>
      <c r="D47" t="s">
        <v>24</v>
      </c>
      <c r="E47" t="s">
        <v>982</v>
      </c>
      <c r="F47"/>
      <c r="G47" s="36" t="s">
        <v>14</v>
      </c>
      <c r="H47" s="21" t="s">
        <v>785</v>
      </c>
      <c r="I47" s="37">
        <v>116.6</v>
      </c>
      <c r="J47" s="21" t="s">
        <v>785</v>
      </c>
      <c r="K47" s="37">
        <v>29.15</v>
      </c>
      <c r="L47" s="15">
        <v>56.99</v>
      </c>
      <c r="M47" s="16" t="s">
        <v>25</v>
      </c>
    </row>
    <row r="48" spans="2:13" s="1" customFormat="1" x14ac:dyDescent="0.3">
      <c r="B48" s="14" t="s">
        <v>3</v>
      </c>
      <c r="C48" t="s">
        <v>895</v>
      </c>
      <c r="D48" t="s">
        <v>15</v>
      </c>
      <c r="E48" t="s">
        <v>983</v>
      </c>
      <c r="F48"/>
      <c r="G48" s="36" t="s">
        <v>11</v>
      </c>
      <c r="H48" s="21" t="s">
        <v>785</v>
      </c>
      <c r="I48" s="37">
        <v>87.48</v>
      </c>
      <c r="J48" s="21" t="s">
        <v>785</v>
      </c>
      <c r="K48" s="37">
        <v>14.58</v>
      </c>
      <c r="L48" s="15">
        <v>28.99</v>
      </c>
      <c r="M48" s="16" t="s">
        <v>16</v>
      </c>
    </row>
    <row r="49" spans="2:13" s="1" customFormat="1" x14ac:dyDescent="0.3">
      <c r="B49" s="14" t="s">
        <v>3</v>
      </c>
      <c r="C49" t="s">
        <v>895</v>
      </c>
      <c r="D49" t="s">
        <v>95</v>
      </c>
      <c r="E49" t="s">
        <v>984</v>
      </c>
      <c r="F49"/>
      <c r="G49" s="36" t="s">
        <v>11</v>
      </c>
      <c r="H49" s="21" t="s">
        <v>785</v>
      </c>
      <c r="I49" s="37">
        <v>127.2</v>
      </c>
      <c r="J49" s="21" t="s">
        <v>785</v>
      </c>
      <c r="K49" s="37">
        <v>21.2</v>
      </c>
      <c r="L49" s="15">
        <v>39.99</v>
      </c>
      <c r="M49" s="16" t="s">
        <v>96</v>
      </c>
    </row>
    <row r="50" spans="2:13" s="1" customFormat="1" x14ac:dyDescent="0.3">
      <c r="B50" s="14" t="s">
        <v>3</v>
      </c>
      <c r="C50" t="s">
        <v>895</v>
      </c>
      <c r="D50" t="s">
        <v>93</v>
      </c>
      <c r="E50" t="s">
        <v>985</v>
      </c>
      <c r="F50"/>
      <c r="G50" s="36" t="s">
        <v>17</v>
      </c>
      <c r="H50" s="21" t="s">
        <v>785</v>
      </c>
      <c r="I50" s="37">
        <v>69.959999999999994</v>
      </c>
      <c r="J50" s="21" t="s">
        <v>785</v>
      </c>
      <c r="K50" s="37">
        <v>5.83</v>
      </c>
      <c r="L50" s="15">
        <v>11.49</v>
      </c>
      <c r="M50" s="16" t="s">
        <v>94</v>
      </c>
    </row>
    <row r="51" spans="2:13" s="1" customFormat="1" x14ac:dyDescent="0.3">
      <c r="B51" s="14" t="s">
        <v>3</v>
      </c>
      <c r="C51" t="s">
        <v>896</v>
      </c>
      <c r="D51" t="s">
        <v>4</v>
      </c>
      <c r="E51" t="s">
        <v>986</v>
      </c>
      <c r="F51"/>
      <c r="G51" s="36" t="s">
        <v>6</v>
      </c>
      <c r="H51" s="21" t="s">
        <v>785</v>
      </c>
      <c r="I51" s="37">
        <v>188.15</v>
      </c>
      <c r="J51" s="21" t="s">
        <v>785</v>
      </c>
      <c r="K51" s="37">
        <v>188.15</v>
      </c>
      <c r="L51" s="15">
        <v>359.99</v>
      </c>
      <c r="M51" s="16" t="s">
        <v>7</v>
      </c>
    </row>
    <row r="52" spans="2:13" s="1" customFormat="1" x14ac:dyDescent="0.3">
      <c r="B52" s="14" t="s">
        <v>3</v>
      </c>
      <c r="C52" t="s">
        <v>896</v>
      </c>
      <c r="D52" t="s">
        <v>61</v>
      </c>
      <c r="E52" t="s">
        <v>987</v>
      </c>
      <c r="F52"/>
      <c r="G52" s="36" t="s">
        <v>6</v>
      </c>
      <c r="H52" s="21" t="s">
        <v>785</v>
      </c>
      <c r="I52" s="37">
        <v>177.55</v>
      </c>
      <c r="J52" s="21" t="s">
        <v>785</v>
      </c>
      <c r="K52" s="37">
        <v>177.55</v>
      </c>
      <c r="L52" s="15">
        <v>349.99</v>
      </c>
      <c r="M52" s="16" t="s">
        <v>62</v>
      </c>
    </row>
    <row r="53" spans="2:13" s="1" customFormat="1" x14ac:dyDescent="0.3">
      <c r="B53" s="14" t="s">
        <v>3</v>
      </c>
      <c r="C53" t="s">
        <v>896</v>
      </c>
      <c r="D53" t="s">
        <v>124</v>
      </c>
      <c r="E53" t="s">
        <v>988</v>
      </c>
      <c r="F53"/>
      <c r="G53" s="36" t="s">
        <v>6</v>
      </c>
      <c r="H53" s="21" t="s">
        <v>785</v>
      </c>
      <c r="I53" s="37">
        <v>235.85</v>
      </c>
      <c r="J53" s="21" t="s">
        <v>785</v>
      </c>
      <c r="K53" s="37">
        <v>235.85</v>
      </c>
      <c r="L53" s="15">
        <v>449.99</v>
      </c>
      <c r="M53" s="16" t="s">
        <v>125</v>
      </c>
    </row>
    <row r="54" spans="2:13" s="1" customFormat="1" x14ac:dyDescent="0.3">
      <c r="B54" s="14" t="s">
        <v>3</v>
      </c>
      <c r="C54" t="s">
        <v>896</v>
      </c>
      <c r="D54" t="s">
        <v>126</v>
      </c>
      <c r="E54" t="s">
        <v>989</v>
      </c>
      <c r="F54"/>
      <c r="G54" s="36" t="s">
        <v>11</v>
      </c>
      <c r="H54" s="21" t="s">
        <v>785</v>
      </c>
      <c r="I54" s="37">
        <v>168.54</v>
      </c>
      <c r="J54" s="21" t="s">
        <v>785</v>
      </c>
      <c r="K54" s="37">
        <v>28.09</v>
      </c>
      <c r="L54" s="15">
        <v>54.99</v>
      </c>
      <c r="M54" s="16" t="s">
        <v>127</v>
      </c>
    </row>
    <row r="55" spans="2:13" s="1" customFormat="1" x14ac:dyDescent="0.3">
      <c r="B55" s="14" t="s">
        <v>3</v>
      </c>
      <c r="C55" t="s">
        <v>902</v>
      </c>
      <c r="D55" t="s">
        <v>21</v>
      </c>
      <c r="E55" t="s">
        <v>22</v>
      </c>
      <c r="F55"/>
      <c r="G55" s="36" t="s">
        <v>17</v>
      </c>
      <c r="H55" s="21" t="s">
        <v>785</v>
      </c>
      <c r="I55" s="37">
        <v>44.52</v>
      </c>
      <c r="J55" s="21" t="s">
        <v>785</v>
      </c>
      <c r="K55" s="37">
        <v>3.71</v>
      </c>
      <c r="L55" s="15">
        <v>7.49</v>
      </c>
      <c r="M55" s="16" t="s">
        <v>23</v>
      </c>
    </row>
    <row r="56" spans="2:13" s="1" customFormat="1" x14ac:dyDescent="0.3">
      <c r="B56" s="14" t="s">
        <v>3</v>
      </c>
      <c r="C56" t="s">
        <v>902</v>
      </c>
      <c r="D56" t="s">
        <v>32</v>
      </c>
      <c r="E56" t="s">
        <v>33</v>
      </c>
      <c r="F56"/>
      <c r="G56" s="36" t="s">
        <v>17</v>
      </c>
      <c r="H56" s="21" t="s">
        <v>785</v>
      </c>
      <c r="I56" s="37">
        <v>35.04</v>
      </c>
      <c r="J56" s="21" t="s">
        <v>785</v>
      </c>
      <c r="K56" s="37">
        <v>2.92</v>
      </c>
      <c r="L56" s="15">
        <v>5.99</v>
      </c>
      <c r="M56" s="16" t="s">
        <v>34</v>
      </c>
    </row>
    <row r="57" spans="2:13" s="1" customFormat="1" x14ac:dyDescent="0.3">
      <c r="B57" s="14" t="s">
        <v>3</v>
      </c>
      <c r="C57" t="s">
        <v>902</v>
      </c>
      <c r="D57" t="s">
        <v>79</v>
      </c>
      <c r="E57" t="s">
        <v>80</v>
      </c>
      <c r="F57"/>
      <c r="G57" s="36" t="s">
        <v>17</v>
      </c>
      <c r="H57" s="21" t="s">
        <v>785</v>
      </c>
      <c r="I57" s="37">
        <v>35.04</v>
      </c>
      <c r="J57" s="21" t="s">
        <v>785</v>
      </c>
      <c r="K57" s="37">
        <v>2.92</v>
      </c>
      <c r="L57" s="15">
        <v>5.99</v>
      </c>
      <c r="M57" s="16" t="s">
        <v>81</v>
      </c>
    </row>
    <row r="58" spans="2:13" s="1" customFormat="1" x14ac:dyDescent="0.3">
      <c r="B58" s="14" t="s">
        <v>3</v>
      </c>
      <c r="C58" t="s">
        <v>902</v>
      </c>
      <c r="D58" t="s">
        <v>112</v>
      </c>
      <c r="E58" t="s">
        <v>113</v>
      </c>
      <c r="F58"/>
      <c r="G58" s="36" t="s">
        <v>17</v>
      </c>
      <c r="H58" s="21" t="s">
        <v>785</v>
      </c>
      <c r="I58" s="37">
        <v>27.36</v>
      </c>
      <c r="J58" s="21" t="s">
        <v>785</v>
      </c>
      <c r="K58" s="37">
        <v>2.2799999999999998</v>
      </c>
      <c r="L58" s="15">
        <v>4.49</v>
      </c>
      <c r="M58" s="16" t="s">
        <v>114</v>
      </c>
    </row>
    <row r="59" spans="2:13" s="1" customFormat="1" x14ac:dyDescent="0.3">
      <c r="B59" s="14" t="s">
        <v>3</v>
      </c>
      <c r="C59" t="s">
        <v>902</v>
      </c>
      <c r="D59" t="s">
        <v>88</v>
      </c>
      <c r="E59" t="s">
        <v>89</v>
      </c>
      <c r="F59"/>
      <c r="G59" s="36" t="s">
        <v>17</v>
      </c>
      <c r="H59" s="21" t="s">
        <v>785</v>
      </c>
      <c r="I59" s="37">
        <v>35.04</v>
      </c>
      <c r="J59" s="21" t="s">
        <v>785</v>
      </c>
      <c r="K59" s="37">
        <v>2.92</v>
      </c>
      <c r="L59" s="15">
        <v>5.99</v>
      </c>
      <c r="M59" s="16" t="s">
        <v>90</v>
      </c>
    </row>
    <row r="60" spans="2:13" s="1" customFormat="1" x14ac:dyDescent="0.3">
      <c r="B60" s="14" t="s">
        <v>3</v>
      </c>
      <c r="C60" t="s">
        <v>902</v>
      </c>
      <c r="D60" t="s">
        <v>57</v>
      </c>
      <c r="E60" t="s">
        <v>485</v>
      </c>
      <c r="F60"/>
      <c r="G60" s="36" t="s">
        <v>17</v>
      </c>
      <c r="H60" s="21" t="s">
        <v>785</v>
      </c>
      <c r="I60" s="37">
        <v>21</v>
      </c>
      <c r="J60" s="21" t="s">
        <v>785</v>
      </c>
      <c r="K60" s="37">
        <v>1.75</v>
      </c>
      <c r="L60" s="15">
        <v>3.49</v>
      </c>
      <c r="M60" s="16" t="s">
        <v>58</v>
      </c>
    </row>
    <row r="61" spans="2:13" s="1" customFormat="1" x14ac:dyDescent="0.3">
      <c r="B61" s="14" t="s">
        <v>3</v>
      </c>
      <c r="C61" t="s">
        <v>902</v>
      </c>
      <c r="D61" t="s">
        <v>121</v>
      </c>
      <c r="E61" t="s">
        <v>122</v>
      </c>
      <c r="F61"/>
      <c r="G61" s="36" t="s">
        <v>17</v>
      </c>
      <c r="H61" s="21" t="s">
        <v>785</v>
      </c>
      <c r="I61" s="37">
        <v>33.72</v>
      </c>
      <c r="J61" s="21" t="s">
        <v>785</v>
      </c>
      <c r="K61" s="37">
        <v>2.81</v>
      </c>
      <c r="L61" s="15">
        <v>5.49</v>
      </c>
      <c r="M61" s="16" t="s">
        <v>123</v>
      </c>
    </row>
    <row r="62" spans="2:13" s="1" customFormat="1" x14ac:dyDescent="0.3">
      <c r="B62" s="14" t="s">
        <v>3</v>
      </c>
      <c r="C62" t="s">
        <v>902</v>
      </c>
      <c r="D62" t="s">
        <v>72</v>
      </c>
      <c r="E62" t="s">
        <v>73</v>
      </c>
      <c r="F62"/>
      <c r="G62" s="36" t="s">
        <v>17</v>
      </c>
      <c r="H62" s="21" t="s">
        <v>785</v>
      </c>
      <c r="I62" s="37">
        <v>57.24</v>
      </c>
      <c r="J62" s="21" t="s">
        <v>785</v>
      </c>
      <c r="K62" s="37">
        <v>4.7699999999999996</v>
      </c>
      <c r="L62" s="15">
        <v>9.49</v>
      </c>
      <c r="M62" s="16" t="s">
        <v>74</v>
      </c>
    </row>
    <row r="63" spans="2:13" s="1" customFormat="1" x14ac:dyDescent="0.3">
      <c r="B63" s="14" t="s">
        <v>3</v>
      </c>
      <c r="C63" t="s">
        <v>902</v>
      </c>
      <c r="D63" t="s">
        <v>110</v>
      </c>
      <c r="E63" t="s">
        <v>1016</v>
      </c>
      <c r="F63"/>
      <c r="G63" s="36" t="s">
        <v>17</v>
      </c>
      <c r="H63" s="21" t="s">
        <v>785</v>
      </c>
      <c r="I63" s="37">
        <v>63.6</v>
      </c>
      <c r="J63" s="21" t="s">
        <v>785</v>
      </c>
      <c r="K63" s="37">
        <v>5.3</v>
      </c>
      <c r="L63" s="15">
        <v>10.49</v>
      </c>
      <c r="M63" s="16" t="s">
        <v>111</v>
      </c>
    </row>
    <row r="64" spans="2:13" s="1" customFormat="1" x14ac:dyDescent="0.3">
      <c r="B64" s="14" t="s">
        <v>3</v>
      </c>
      <c r="C64" t="s">
        <v>897</v>
      </c>
      <c r="D64" t="s">
        <v>27</v>
      </c>
      <c r="E64" t="s">
        <v>990</v>
      </c>
      <c r="F64"/>
      <c r="G64" s="36" t="s">
        <v>11</v>
      </c>
      <c r="H64" s="21" t="s">
        <v>785</v>
      </c>
      <c r="I64" s="37">
        <v>104.94</v>
      </c>
      <c r="J64" s="21" t="s">
        <v>785</v>
      </c>
      <c r="K64" s="37">
        <v>17.489999999999998</v>
      </c>
      <c r="L64" s="15">
        <v>34.99</v>
      </c>
      <c r="M64" s="16" t="s">
        <v>28</v>
      </c>
    </row>
    <row r="65" spans="2:13" s="1" customFormat="1" x14ac:dyDescent="0.3">
      <c r="B65" s="14" t="s">
        <v>3</v>
      </c>
      <c r="C65" t="s">
        <v>897</v>
      </c>
      <c r="D65" t="s">
        <v>30</v>
      </c>
      <c r="E65" t="s">
        <v>991</v>
      </c>
      <c r="F65"/>
      <c r="G65" s="36" t="s">
        <v>11</v>
      </c>
      <c r="H65" s="21" t="s">
        <v>785</v>
      </c>
      <c r="I65" s="37">
        <v>143.1</v>
      </c>
      <c r="J65" s="21" t="s">
        <v>785</v>
      </c>
      <c r="K65" s="37">
        <v>23.85</v>
      </c>
      <c r="L65" s="15">
        <v>45.99</v>
      </c>
      <c r="M65" s="16" t="s">
        <v>31</v>
      </c>
    </row>
    <row r="66" spans="2:13" s="1" customFormat="1" x14ac:dyDescent="0.3">
      <c r="B66" s="14" t="s">
        <v>3</v>
      </c>
      <c r="C66" t="s">
        <v>897</v>
      </c>
      <c r="D66" t="s">
        <v>140</v>
      </c>
      <c r="E66" t="s">
        <v>992</v>
      </c>
      <c r="F66"/>
      <c r="G66" s="36" t="s">
        <v>14</v>
      </c>
      <c r="H66" s="21" t="s">
        <v>785</v>
      </c>
      <c r="I66" s="37">
        <v>180.2</v>
      </c>
      <c r="J66" s="21" t="s">
        <v>785</v>
      </c>
      <c r="K66" s="37">
        <v>45.05</v>
      </c>
      <c r="L66" s="15">
        <v>89.99</v>
      </c>
      <c r="M66" s="16" t="s">
        <v>141</v>
      </c>
    </row>
    <row r="67" spans="2:13" s="1" customFormat="1" x14ac:dyDescent="0.3">
      <c r="B67" s="14" t="s">
        <v>3</v>
      </c>
      <c r="C67" t="s">
        <v>897</v>
      </c>
      <c r="D67" t="s">
        <v>86</v>
      </c>
      <c r="E67" t="s">
        <v>993</v>
      </c>
      <c r="F67"/>
      <c r="G67" s="36" t="s">
        <v>29</v>
      </c>
      <c r="H67" s="21" t="s">
        <v>785</v>
      </c>
      <c r="I67" s="37">
        <v>148.4</v>
      </c>
      <c r="J67" s="21" t="s">
        <v>785</v>
      </c>
      <c r="K67" s="37">
        <v>74.2</v>
      </c>
      <c r="L67" s="15">
        <v>145.99</v>
      </c>
      <c r="M67" s="16" t="s">
        <v>87</v>
      </c>
    </row>
    <row r="68" spans="2:13" s="1" customFormat="1" x14ac:dyDescent="0.3">
      <c r="B68" s="14" t="s">
        <v>3</v>
      </c>
      <c r="C68" t="s">
        <v>898</v>
      </c>
      <c r="D68" t="s">
        <v>808</v>
      </c>
      <c r="E68" t="s">
        <v>809</v>
      </c>
      <c r="F68"/>
      <c r="G68" s="36">
        <v>12</v>
      </c>
      <c r="H68" s="21" t="s">
        <v>785</v>
      </c>
      <c r="I68" s="37">
        <v>300</v>
      </c>
      <c r="J68" s="21" t="s">
        <v>785</v>
      </c>
      <c r="K68" s="37">
        <v>25</v>
      </c>
      <c r="L68" s="15">
        <v>49.99</v>
      </c>
      <c r="M68" s="16" t="s">
        <v>810</v>
      </c>
    </row>
    <row r="69" spans="2:13" s="1" customFormat="1" x14ac:dyDescent="0.3">
      <c r="B69" s="14" t="s">
        <v>3</v>
      </c>
      <c r="C69" t="s">
        <v>898</v>
      </c>
      <c r="D69" t="s">
        <v>263</v>
      </c>
      <c r="E69" t="s">
        <v>994</v>
      </c>
      <c r="F69"/>
      <c r="G69" s="36" t="s">
        <v>17</v>
      </c>
      <c r="H69" s="21" t="s">
        <v>785</v>
      </c>
      <c r="I69" s="37">
        <v>178.08</v>
      </c>
      <c r="J69" s="21" t="s">
        <v>785</v>
      </c>
      <c r="K69" s="37">
        <v>14.84</v>
      </c>
      <c r="L69" s="15">
        <v>28.99</v>
      </c>
      <c r="M69" s="16" t="s">
        <v>260</v>
      </c>
    </row>
    <row r="70" spans="2:13" s="1" customFormat="1" x14ac:dyDescent="0.3">
      <c r="B70" s="14" t="s">
        <v>3</v>
      </c>
      <c r="C70" t="s">
        <v>898</v>
      </c>
      <c r="D70" t="s">
        <v>265</v>
      </c>
      <c r="E70" t="s">
        <v>995</v>
      </c>
      <c r="F70"/>
      <c r="G70" s="36" t="s">
        <v>11</v>
      </c>
      <c r="H70" s="21" t="s">
        <v>785</v>
      </c>
      <c r="I70" s="37">
        <v>178.08</v>
      </c>
      <c r="J70" s="21" t="s">
        <v>785</v>
      </c>
      <c r="K70" s="37">
        <v>29.68</v>
      </c>
      <c r="L70" s="15">
        <v>57.99</v>
      </c>
      <c r="M70" s="16" t="s">
        <v>266</v>
      </c>
    </row>
    <row r="71" spans="2:13" s="1" customFormat="1" x14ac:dyDescent="0.3">
      <c r="B71" s="14" t="s">
        <v>3</v>
      </c>
      <c r="C71" t="s">
        <v>898</v>
      </c>
      <c r="D71" t="s">
        <v>138</v>
      </c>
      <c r="E71" t="s">
        <v>996</v>
      </c>
      <c r="F71"/>
      <c r="G71" s="36" t="s">
        <v>17</v>
      </c>
      <c r="H71" s="21" t="s">
        <v>785</v>
      </c>
      <c r="I71" s="37">
        <v>124.08</v>
      </c>
      <c r="J71" s="21" t="s">
        <v>785</v>
      </c>
      <c r="K71" s="37">
        <v>10.34</v>
      </c>
      <c r="L71" s="15">
        <v>20.99</v>
      </c>
      <c r="M71" s="16" t="s">
        <v>139</v>
      </c>
    </row>
    <row r="72" spans="2:13" s="1" customFormat="1" x14ac:dyDescent="0.3">
      <c r="B72" s="14" t="s">
        <v>3</v>
      </c>
      <c r="C72" t="s">
        <v>898</v>
      </c>
      <c r="D72" t="s">
        <v>103</v>
      </c>
      <c r="E72" t="s">
        <v>104</v>
      </c>
      <c r="F72"/>
      <c r="G72" s="36" t="s">
        <v>17</v>
      </c>
      <c r="H72" s="21" t="s">
        <v>785</v>
      </c>
      <c r="I72" s="37">
        <v>286.2</v>
      </c>
      <c r="J72" s="21" t="s">
        <v>785</v>
      </c>
      <c r="K72" s="37">
        <v>23.85</v>
      </c>
      <c r="L72" s="15">
        <v>46.99</v>
      </c>
      <c r="M72" s="16" t="s">
        <v>105</v>
      </c>
    </row>
    <row r="73" spans="2:13" s="1" customFormat="1" x14ac:dyDescent="0.3">
      <c r="B73" s="14" t="s">
        <v>3</v>
      </c>
      <c r="C73" t="s">
        <v>898</v>
      </c>
      <c r="D73" t="s">
        <v>44</v>
      </c>
      <c r="E73" t="s">
        <v>997</v>
      </c>
      <c r="F73"/>
      <c r="G73" s="36" t="s">
        <v>17</v>
      </c>
      <c r="H73" s="21" t="s">
        <v>785</v>
      </c>
      <c r="I73" s="37">
        <v>375.24</v>
      </c>
      <c r="J73" s="21" t="s">
        <v>785</v>
      </c>
      <c r="K73" s="37">
        <v>31.27</v>
      </c>
      <c r="L73" s="15">
        <v>59.99</v>
      </c>
      <c r="M73" s="16" t="s">
        <v>45</v>
      </c>
    </row>
    <row r="74" spans="2:13" s="1" customFormat="1" x14ac:dyDescent="0.3">
      <c r="B74" s="14" t="s">
        <v>3</v>
      </c>
      <c r="C74" t="s">
        <v>898</v>
      </c>
      <c r="D74" t="s">
        <v>427</v>
      </c>
      <c r="E74" t="s">
        <v>998</v>
      </c>
      <c r="F74"/>
      <c r="G74" s="36" t="s">
        <v>17</v>
      </c>
      <c r="H74" s="21" t="s">
        <v>785</v>
      </c>
      <c r="I74" s="37">
        <v>375.24</v>
      </c>
      <c r="J74" s="21" t="s">
        <v>785</v>
      </c>
      <c r="K74" s="37">
        <v>31.27</v>
      </c>
      <c r="L74" s="15">
        <v>59.99</v>
      </c>
      <c r="M74" s="16" t="s">
        <v>428</v>
      </c>
    </row>
    <row r="75" spans="2:13" s="1" customFormat="1" x14ac:dyDescent="0.3">
      <c r="B75" s="14" t="s">
        <v>3</v>
      </c>
      <c r="C75" t="s">
        <v>898</v>
      </c>
      <c r="D75" t="s">
        <v>429</v>
      </c>
      <c r="E75" t="s">
        <v>999</v>
      </c>
      <c r="F75"/>
      <c r="G75" s="36" t="s">
        <v>17</v>
      </c>
      <c r="H75" s="21" t="s">
        <v>785</v>
      </c>
      <c r="I75" s="37">
        <v>286.2</v>
      </c>
      <c r="J75" s="21" t="s">
        <v>785</v>
      </c>
      <c r="K75" s="37">
        <v>23.85</v>
      </c>
      <c r="L75" s="15">
        <v>46.99</v>
      </c>
      <c r="M75" s="16" t="s">
        <v>470</v>
      </c>
    </row>
    <row r="76" spans="2:13" s="1" customFormat="1" x14ac:dyDescent="0.3">
      <c r="B76" s="14" t="s">
        <v>3</v>
      </c>
      <c r="C76" t="s">
        <v>898</v>
      </c>
      <c r="D76" t="s">
        <v>430</v>
      </c>
      <c r="E76" t="s">
        <v>1000</v>
      </c>
      <c r="F76"/>
      <c r="G76" s="36" t="s">
        <v>17</v>
      </c>
      <c r="H76" s="21" t="s">
        <v>785</v>
      </c>
      <c r="I76" s="37">
        <v>286.2</v>
      </c>
      <c r="J76" s="21" t="s">
        <v>785</v>
      </c>
      <c r="K76" s="37">
        <v>23.85</v>
      </c>
      <c r="L76" s="15">
        <v>46.99</v>
      </c>
      <c r="M76" s="16" t="s">
        <v>471</v>
      </c>
    </row>
    <row r="77" spans="2:13" s="1" customFormat="1" x14ac:dyDescent="0.3">
      <c r="B77" s="14" t="s">
        <v>3</v>
      </c>
      <c r="C77" t="s">
        <v>898</v>
      </c>
      <c r="D77" t="s">
        <v>431</v>
      </c>
      <c r="E77" t="s">
        <v>1001</v>
      </c>
      <c r="F77"/>
      <c r="G77" s="36" t="s">
        <v>17</v>
      </c>
      <c r="H77" s="21" t="s">
        <v>785</v>
      </c>
      <c r="I77" s="37">
        <v>572.4</v>
      </c>
      <c r="J77" s="21" t="s">
        <v>785</v>
      </c>
      <c r="K77" s="37">
        <v>47.7</v>
      </c>
      <c r="L77" s="15">
        <v>94.99</v>
      </c>
      <c r="M77" s="16" t="s">
        <v>472</v>
      </c>
    </row>
    <row r="78" spans="2:13" s="1" customFormat="1" x14ac:dyDescent="0.3">
      <c r="B78" s="14" t="s">
        <v>3</v>
      </c>
      <c r="C78" t="s">
        <v>898</v>
      </c>
      <c r="D78" t="s">
        <v>432</v>
      </c>
      <c r="E78" t="s">
        <v>1002</v>
      </c>
      <c r="F78"/>
      <c r="G78" s="36" t="s">
        <v>17</v>
      </c>
      <c r="H78" s="21" t="s">
        <v>785</v>
      </c>
      <c r="I78" s="37">
        <v>572.4</v>
      </c>
      <c r="J78" s="21" t="s">
        <v>785</v>
      </c>
      <c r="K78" s="37">
        <v>47.7</v>
      </c>
      <c r="L78" s="15">
        <v>94.99</v>
      </c>
      <c r="M78" s="16" t="s">
        <v>473</v>
      </c>
    </row>
    <row r="79" spans="2:13" s="1" customFormat="1" x14ac:dyDescent="0.3">
      <c r="B79" s="14" t="s">
        <v>3</v>
      </c>
      <c r="C79" t="s">
        <v>899</v>
      </c>
      <c r="D79" t="s">
        <v>158</v>
      </c>
      <c r="E79" t="s">
        <v>1003</v>
      </c>
      <c r="F79"/>
      <c r="G79" s="36" t="s">
        <v>17</v>
      </c>
      <c r="H79" s="21" t="s">
        <v>785</v>
      </c>
      <c r="I79" s="37">
        <v>54.12</v>
      </c>
      <c r="J79" s="21" t="s">
        <v>785</v>
      </c>
      <c r="K79" s="37">
        <v>4.51</v>
      </c>
      <c r="L79" s="15">
        <v>8.99</v>
      </c>
      <c r="M79" s="16" t="s">
        <v>159</v>
      </c>
    </row>
    <row r="80" spans="2:13" s="1" customFormat="1" x14ac:dyDescent="0.3">
      <c r="B80" s="14" t="s">
        <v>3</v>
      </c>
      <c r="C80" t="s">
        <v>899</v>
      </c>
      <c r="D80" t="s">
        <v>18</v>
      </c>
      <c r="E80" t="s">
        <v>1004</v>
      </c>
      <c r="F80"/>
      <c r="G80" s="36" t="s">
        <v>11</v>
      </c>
      <c r="H80" s="21" t="s">
        <v>785</v>
      </c>
      <c r="I80" s="37">
        <v>44.52</v>
      </c>
      <c r="J80" s="21" t="s">
        <v>785</v>
      </c>
      <c r="K80" s="37">
        <v>7.42</v>
      </c>
      <c r="L80" s="15">
        <v>14.49</v>
      </c>
      <c r="M80" s="16" t="s">
        <v>19</v>
      </c>
    </row>
    <row r="81" spans="2:13" s="1" customFormat="1" x14ac:dyDescent="0.3">
      <c r="B81" s="14" t="s">
        <v>3</v>
      </c>
      <c r="C81" t="s">
        <v>899</v>
      </c>
      <c r="D81" t="s">
        <v>101</v>
      </c>
      <c r="E81" t="s">
        <v>1005</v>
      </c>
      <c r="F81"/>
      <c r="G81" s="36" t="s">
        <v>14</v>
      </c>
      <c r="H81" s="21" t="s">
        <v>785</v>
      </c>
      <c r="I81" s="37">
        <v>188.68</v>
      </c>
      <c r="J81" s="21" t="s">
        <v>785</v>
      </c>
      <c r="K81" s="37">
        <v>47.17</v>
      </c>
      <c r="L81" s="15">
        <v>89.99</v>
      </c>
      <c r="M81" s="16" t="s">
        <v>102</v>
      </c>
    </row>
    <row r="82" spans="2:13" s="1" customFormat="1" x14ac:dyDescent="0.3">
      <c r="B82" s="14" t="s">
        <v>3</v>
      </c>
      <c r="C82" t="s">
        <v>899</v>
      </c>
      <c r="D82" t="s">
        <v>99</v>
      </c>
      <c r="E82" t="s">
        <v>1006</v>
      </c>
      <c r="F82"/>
      <c r="G82" s="36" t="s">
        <v>11</v>
      </c>
      <c r="H82" s="21" t="s">
        <v>785</v>
      </c>
      <c r="I82" s="37">
        <v>174.9</v>
      </c>
      <c r="J82" s="21" t="s">
        <v>785</v>
      </c>
      <c r="K82" s="37">
        <v>29.15</v>
      </c>
      <c r="L82" s="15">
        <v>57.99</v>
      </c>
      <c r="M82" s="16" t="s">
        <v>100</v>
      </c>
    </row>
    <row r="83" spans="2:13" s="1" customFormat="1" x14ac:dyDescent="0.3">
      <c r="B83" s="14" t="s">
        <v>3</v>
      </c>
      <c r="C83" t="s">
        <v>899</v>
      </c>
      <c r="D83" t="s">
        <v>66</v>
      </c>
      <c r="E83" t="s">
        <v>1007</v>
      </c>
      <c r="F83"/>
      <c r="G83" s="36" t="s">
        <v>17</v>
      </c>
      <c r="H83" s="21" t="s">
        <v>785</v>
      </c>
      <c r="I83" s="37">
        <v>108.12</v>
      </c>
      <c r="J83" s="21" t="s">
        <v>785</v>
      </c>
      <c r="K83" s="37">
        <v>9.01</v>
      </c>
      <c r="L83" s="15">
        <v>17.989999999999998</v>
      </c>
      <c r="M83" s="16" t="s">
        <v>67</v>
      </c>
    </row>
    <row r="84" spans="2:13" s="1" customFormat="1" x14ac:dyDescent="0.3">
      <c r="B84" s="14" t="s">
        <v>3</v>
      </c>
      <c r="C84" t="s">
        <v>900</v>
      </c>
      <c r="D84" t="s">
        <v>77</v>
      </c>
      <c r="E84" t="s">
        <v>1008</v>
      </c>
      <c r="F84"/>
      <c r="G84" s="36" t="s">
        <v>29</v>
      </c>
      <c r="H84" s="21" t="s">
        <v>785</v>
      </c>
      <c r="I84" s="37">
        <v>143.1</v>
      </c>
      <c r="J84" s="21" t="s">
        <v>785</v>
      </c>
      <c r="K84" s="37">
        <v>71.55</v>
      </c>
      <c r="L84" s="15">
        <v>139.99</v>
      </c>
      <c r="M84" s="16" t="s">
        <v>78</v>
      </c>
    </row>
    <row r="85" spans="2:13" s="1" customFormat="1" x14ac:dyDescent="0.3">
      <c r="B85" s="14" t="s">
        <v>3</v>
      </c>
      <c r="C85" t="s">
        <v>900</v>
      </c>
      <c r="D85" t="s">
        <v>130</v>
      </c>
      <c r="E85" t="s">
        <v>1009</v>
      </c>
      <c r="F85"/>
      <c r="G85" s="36" t="s">
        <v>11</v>
      </c>
      <c r="H85" s="21" t="s">
        <v>785</v>
      </c>
      <c r="I85" s="37">
        <v>139.91999999999999</v>
      </c>
      <c r="J85" s="21" t="s">
        <v>785</v>
      </c>
      <c r="K85" s="37">
        <v>23.32</v>
      </c>
      <c r="L85" s="15">
        <v>45.99</v>
      </c>
      <c r="M85" s="16" t="s">
        <v>131</v>
      </c>
    </row>
    <row r="86" spans="2:13" s="1" customFormat="1" x14ac:dyDescent="0.3">
      <c r="B86" s="14" t="s">
        <v>3</v>
      </c>
      <c r="C86" t="s">
        <v>900</v>
      </c>
      <c r="D86" t="s">
        <v>37</v>
      </c>
      <c r="E86" t="s">
        <v>1010</v>
      </c>
      <c r="F86"/>
      <c r="G86" s="36" t="s">
        <v>11</v>
      </c>
      <c r="H86" s="21" t="s">
        <v>785</v>
      </c>
      <c r="I86" s="37">
        <v>103.5</v>
      </c>
      <c r="J86" s="21" t="s">
        <v>785</v>
      </c>
      <c r="K86" s="37">
        <v>17.25</v>
      </c>
      <c r="L86" s="15">
        <v>32.99</v>
      </c>
      <c r="M86" s="16" t="s">
        <v>38</v>
      </c>
    </row>
    <row r="87" spans="2:13" s="1" customFormat="1" x14ac:dyDescent="0.3">
      <c r="B87" s="14" t="s">
        <v>3</v>
      </c>
      <c r="C87" t="s">
        <v>900</v>
      </c>
      <c r="D87" t="s">
        <v>50</v>
      </c>
      <c r="E87" t="s">
        <v>1011</v>
      </c>
      <c r="F87"/>
      <c r="G87" s="36" t="s">
        <v>11</v>
      </c>
      <c r="H87" s="21" t="s">
        <v>785</v>
      </c>
      <c r="I87" s="37">
        <v>68.400000000000006</v>
      </c>
      <c r="J87" s="21" t="s">
        <v>785</v>
      </c>
      <c r="K87" s="37">
        <v>11.4</v>
      </c>
      <c r="L87" s="15">
        <v>22.49</v>
      </c>
      <c r="M87" s="16" t="s">
        <v>51</v>
      </c>
    </row>
    <row r="88" spans="2:13" s="1" customFormat="1" x14ac:dyDescent="0.3">
      <c r="B88" s="14" t="s">
        <v>3</v>
      </c>
      <c r="C88" t="s">
        <v>900</v>
      </c>
      <c r="D88" t="s">
        <v>70</v>
      </c>
      <c r="E88" t="s">
        <v>1012</v>
      </c>
      <c r="F88"/>
      <c r="G88" s="36" t="s">
        <v>17</v>
      </c>
      <c r="H88" s="21" t="s">
        <v>785</v>
      </c>
      <c r="I88" s="37">
        <v>63.6</v>
      </c>
      <c r="J88" s="21" t="s">
        <v>785</v>
      </c>
      <c r="K88" s="37">
        <v>5.3</v>
      </c>
      <c r="L88" s="15">
        <v>10.49</v>
      </c>
      <c r="M88" s="16" t="s">
        <v>71</v>
      </c>
    </row>
    <row r="89" spans="2:13" s="1" customFormat="1" x14ac:dyDescent="0.3">
      <c r="B89" s="14" t="s">
        <v>3</v>
      </c>
      <c r="C89" t="s">
        <v>903</v>
      </c>
      <c r="D89" t="s">
        <v>142</v>
      </c>
      <c r="E89" t="s">
        <v>1017</v>
      </c>
      <c r="F89"/>
      <c r="G89" s="36" t="s">
        <v>17</v>
      </c>
      <c r="H89" s="21" t="s">
        <v>785</v>
      </c>
      <c r="I89" s="37">
        <v>27.36</v>
      </c>
      <c r="J89" s="21" t="s">
        <v>785</v>
      </c>
      <c r="K89" s="37">
        <v>2.2799999999999998</v>
      </c>
      <c r="L89" s="15">
        <v>4.49</v>
      </c>
      <c r="M89" s="16" t="s">
        <v>143</v>
      </c>
    </row>
    <row r="90" spans="2:13" s="1" customFormat="1" x14ac:dyDescent="0.3">
      <c r="B90" s="14" t="s">
        <v>3</v>
      </c>
      <c r="C90" t="s">
        <v>903</v>
      </c>
      <c r="D90" t="s">
        <v>128</v>
      </c>
      <c r="E90" t="s">
        <v>1018</v>
      </c>
      <c r="F90"/>
      <c r="G90" s="36" t="s">
        <v>17</v>
      </c>
      <c r="H90" s="21" t="s">
        <v>785</v>
      </c>
      <c r="I90" s="37">
        <v>33.72</v>
      </c>
      <c r="J90" s="21" t="s">
        <v>785</v>
      </c>
      <c r="K90" s="37">
        <v>2.81</v>
      </c>
      <c r="L90" s="15">
        <v>5.49</v>
      </c>
      <c r="M90" s="16" t="s">
        <v>129</v>
      </c>
    </row>
    <row r="91" spans="2:13" s="1" customFormat="1" x14ac:dyDescent="0.3">
      <c r="B91" s="14" t="s">
        <v>3</v>
      </c>
      <c r="C91" t="s">
        <v>903</v>
      </c>
      <c r="D91" t="s">
        <v>40</v>
      </c>
      <c r="E91" t="s">
        <v>1019</v>
      </c>
      <c r="F91"/>
      <c r="G91" s="36" t="s">
        <v>17</v>
      </c>
      <c r="H91" s="21" t="s">
        <v>785</v>
      </c>
      <c r="I91" s="37">
        <v>33.72</v>
      </c>
      <c r="J91" s="21" t="s">
        <v>785</v>
      </c>
      <c r="K91" s="37">
        <v>2.81</v>
      </c>
      <c r="L91" s="15">
        <v>5.49</v>
      </c>
      <c r="M91" s="16" t="s">
        <v>41</v>
      </c>
    </row>
    <row r="92" spans="2:13" s="1" customFormat="1" x14ac:dyDescent="0.3">
      <c r="B92" s="14" t="s">
        <v>160</v>
      </c>
      <c r="C92" t="s">
        <v>906</v>
      </c>
      <c r="D92" t="s">
        <v>433</v>
      </c>
      <c r="E92" t="s">
        <v>1020</v>
      </c>
      <c r="F92"/>
      <c r="G92" s="36" t="s">
        <v>17</v>
      </c>
      <c r="H92" s="21" t="s">
        <v>785</v>
      </c>
      <c r="I92" s="37">
        <v>45</v>
      </c>
      <c r="J92" s="21" t="s">
        <v>785</v>
      </c>
      <c r="K92" s="37">
        <v>3.75</v>
      </c>
      <c r="L92" s="15">
        <v>5.99</v>
      </c>
      <c r="M92" s="16" t="s">
        <v>434</v>
      </c>
    </row>
    <row r="93" spans="2:13" s="1" customFormat="1" x14ac:dyDescent="0.3">
      <c r="B93" s="14" t="s">
        <v>160</v>
      </c>
      <c r="C93" t="s">
        <v>907</v>
      </c>
      <c r="D93" t="s">
        <v>179</v>
      </c>
      <c r="E93" t="s">
        <v>1021</v>
      </c>
      <c r="F93"/>
      <c r="G93" s="36" t="s">
        <v>17</v>
      </c>
      <c r="H93" s="21" t="s">
        <v>785</v>
      </c>
      <c r="I93" s="37">
        <v>34.200000000000003</v>
      </c>
      <c r="J93" s="21" t="s">
        <v>785</v>
      </c>
      <c r="K93" s="37">
        <v>2.85</v>
      </c>
      <c r="L93" s="15">
        <v>4.99</v>
      </c>
      <c r="M93" s="16" t="s">
        <v>168</v>
      </c>
    </row>
    <row r="94" spans="2:13" s="1" customFormat="1" x14ac:dyDescent="0.3">
      <c r="B94" s="14" t="s">
        <v>160</v>
      </c>
      <c r="C94" t="s">
        <v>908</v>
      </c>
      <c r="D94" t="s">
        <v>176</v>
      </c>
      <c r="E94" t="s">
        <v>1022</v>
      </c>
      <c r="F94"/>
      <c r="G94" s="36" t="s">
        <v>17</v>
      </c>
      <c r="H94" s="21" t="s">
        <v>785</v>
      </c>
      <c r="I94" s="37">
        <v>34.200000000000003</v>
      </c>
      <c r="J94" s="21" t="s">
        <v>785</v>
      </c>
      <c r="K94" s="37">
        <v>2.85</v>
      </c>
      <c r="L94" s="15">
        <v>4.99</v>
      </c>
      <c r="M94" s="16" t="s">
        <v>175</v>
      </c>
    </row>
    <row r="95" spans="2:13" s="1" customFormat="1" x14ac:dyDescent="0.3">
      <c r="B95" s="14" t="s">
        <v>160</v>
      </c>
      <c r="C95" t="s">
        <v>908</v>
      </c>
      <c r="D95" t="s">
        <v>172</v>
      </c>
      <c r="E95" t="s">
        <v>1023</v>
      </c>
      <c r="F95"/>
      <c r="G95" s="36" t="s">
        <v>17</v>
      </c>
      <c r="H95" s="21" t="s">
        <v>785</v>
      </c>
      <c r="I95" s="37">
        <v>34.200000000000003</v>
      </c>
      <c r="J95" s="21" t="s">
        <v>785</v>
      </c>
      <c r="K95" s="37">
        <v>2.85</v>
      </c>
      <c r="L95" s="15">
        <v>4.99</v>
      </c>
      <c r="M95" s="16" t="s">
        <v>162</v>
      </c>
    </row>
    <row r="96" spans="2:13" s="1" customFormat="1" x14ac:dyDescent="0.3">
      <c r="B96" s="14" t="s">
        <v>160</v>
      </c>
      <c r="C96" t="s">
        <v>909</v>
      </c>
      <c r="D96" t="s">
        <v>182</v>
      </c>
      <c r="E96" t="s">
        <v>1024</v>
      </c>
      <c r="F96"/>
      <c r="G96" s="36" t="s">
        <v>17</v>
      </c>
      <c r="H96" s="21" t="s">
        <v>785</v>
      </c>
      <c r="I96" s="37">
        <v>34.200000000000003</v>
      </c>
      <c r="J96" s="21" t="s">
        <v>785</v>
      </c>
      <c r="K96" s="37">
        <v>2.85</v>
      </c>
      <c r="L96" s="15">
        <v>4.99</v>
      </c>
      <c r="M96" s="16" t="s">
        <v>166</v>
      </c>
    </row>
    <row r="97" spans="2:13" s="1" customFormat="1" x14ac:dyDescent="0.3">
      <c r="B97" s="14" t="s">
        <v>160</v>
      </c>
      <c r="C97" t="s">
        <v>909</v>
      </c>
      <c r="D97" t="s">
        <v>811</v>
      </c>
      <c r="E97" t="s">
        <v>1025</v>
      </c>
      <c r="F97"/>
      <c r="G97" s="36">
        <v>12</v>
      </c>
      <c r="H97" s="21" t="s">
        <v>785</v>
      </c>
      <c r="I97" s="37">
        <v>44.4</v>
      </c>
      <c r="J97" s="21" t="s">
        <v>785</v>
      </c>
      <c r="K97" s="37">
        <v>3.7</v>
      </c>
      <c r="L97" s="15">
        <v>6.49</v>
      </c>
      <c r="M97" s="16" t="s">
        <v>812</v>
      </c>
    </row>
    <row r="98" spans="2:13" s="1" customFormat="1" x14ac:dyDescent="0.3">
      <c r="B98" s="14" t="s">
        <v>160</v>
      </c>
      <c r="C98" t="s">
        <v>902</v>
      </c>
      <c r="D98" t="s">
        <v>177</v>
      </c>
      <c r="E98" t="s">
        <v>1026</v>
      </c>
      <c r="F98"/>
      <c r="G98" s="36" t="s">
        <v>9</v>
      </c>
      <c r="H98" s="21" t="s">
        <v>785</v>
      </c>
      <c r="I98" s="37">
        <v>67.2</v>
      </c>
      <c r="J98" s="21" t="s">
        <v>785</v>
      </c>
      <c r="K98" s="37">
        <v>4.2</v>
      </c>
      <c r="L98" s="15">
        <v>7.49</v>
      </c>
      <c r="M98" s="16" t="s">
        <v>178</v>
      </c>
    </row>
    <row r="99" spans="2:13" s="1" customFormat="1" x14ac:dyDescent="0.3">
      <c r="B99" s="14" t="s">
        <v>183</v>
      </c>
      <c r="C99" t="s">
        <v>385</v>
      </c>
      <c r="D99" t="s">
        <v>184</v>
      </c>
      <c r="E99" t="s">
        <v>1027</v>
      </c>
      <c r="F99"/>
      <c r="G99" s="36" t="s">
        <v>17</v>
      </c>
      <c r="H99" s="36" t="s">
        <v>54</v>
      </c>
      <c r="I99" s="37">
        <v>43.2</v>
      </c>
      <c r="J99" s="37">
        <v>10.8</v>
      </c>
      <c r="K99" s="37">
        <v>3.6</v>
      </c>
      <c r="L99" s="15">
        <v>6.99</v>
      </c>
      <c r="M99" s="16" t="s">
        <v>185</v>
      </c>
    </row>
    <row r="100" spans="2:13" s="1" customFormat="1" x14ac:dyDescent="0.3">
      <c r="B100" s="14" t="s">
        <v>186</v>
      </c>
      <c r="C100" t="s">
        <v>912</v>
      </c>
      <c r="D100" t="s">
        <v>222</v>
      </c>
      <c r="E100" t="s">
        <v>1033</v>
      </c>
      <c r="F100"/>
      <c r="G100" s="36" t="s">
        <v>17</v>
      </c>
      <c r="H100" s="21" t="s">
        <v>785</v>
      </c>
      <c r="I100" s="37">
        <v>99.24</v>
      </c>
      <c r="J100" s="21" t="s">
        <v>785</v>
      </c>
      <c r="K100" s="37">
        <v>8.27</v>
      </c>
      <c r="L100" s="15">
        <v>15.49</v>
      </c>
      <c r="M100" s="16" t="s">
        <v>223</v>
      </c>
    </row>
    <row r="101" spans="2:13" s="1" customFormat="1" x14ac:dyDescent="0.3">
      <c r="B101" s="14" t="s">
        <v>186</v>
      </c>
      <c r="C101" t="s">
        <v>912</v>
      </c>
      <c r="D101" t="s">
        <v>189</v>
      </c>
      <c r="E101" t="s">
        <v>1033</v>
      </c>
      <c r="F101"/>
      <c r="G101" s="36" t="s">
        <v>17</v>
      </c>
      <c r="H101" s="21" t="s">
        <v>785</v>
      </c>
      <c r="I101" s="37">
        <v>99.24</v>
      </c>
      <c r="J101" s="21" t="s">
        <v>785</v>
      </c>
      <c r="K101" s="37">
        <v>8.27</v>
      </c>
      <c r="L101" s="15">
        <v>15.49</v>
      </c>
      <c r="M101" s="16" t="s">
        <v>223</v>
      </c>
    </row>
    <row r="102" spans="2:13" s="1" customFormat="1" x14ac:dyDescent="0.3">
      <c r="B102" s="14" t="s">
        <v>186</v>
      </c>
      <c r="C102" t="s">
        <v>912</v>
      </c>
      <c r="D102" t="s">
        <v>414</v>
      </c>
      <c r="E102" t="s">
        <v>1034</v>
      </c>
      <c r="F102"/>
      <c r="G102" s="36" t="s">
        <v>17</v>
      </c>
      <c r="H102" s="21" t="s">
        <v>785</v>
      </c>
      <c r="I102" s="37">
        <v>99.24</v>
      </c>
      <c r="J102" s="21" t="s">
        <v>785</v>
      </c>
      <c r="K102" s="37">
        <v>8.27</v>
      </c>
      <c r="L102" s="15">
        <v>15.49</v>
      </c>
      <c r="M102" s="16" t="s">
        <v>415</v>
      </c>
    </row>
    <row r="103" spans="2:13" s="1" customFormat="1" x14ac:dyDescent="0.3">
      <c r="B103" s="14" t="s">
        <v>186</v>
      </c>
      <c r="C103" t="s">
        <v>913</v>
      </c>
      <c r="D103" t="s">
        <v>842</v>
      </c>
      <c r="E103" t="s">
        <v>1035</v>
      </c>
      <c r="F103" t="s">
        <v>831</v>
      </c>
      <c r="G103" s="36" t="s">
        <v>17</v>
      </c>
      <c r="H103" s="21" t="s">
        <v>785</v>
      </c>
      <c r="I103" s="37">
        <v>34.08</v>
      </c>
      <c r="J103" s="21" t="s">
        <v>785</v>
      </c>
      <c r="K103" s="37">
        <v>2.84</v>
      </c>
      <c r="L103" s="15">
        <v>5.49</v>
      </c>
      <c r="M103" s="16" t="s">
        <v>843</v>
      </c>
    </row>
    <row r="104" spans="2:13" s="1" customFormat="1" x14ac:dyDescent="0.3">
      <c r="B104" s="14" t="s">
        <v>186</v>
      </c>
      <c r="C104" t="s">
        <v>913</v>
      </c>
      <c r="D104" t="s">
        <v>232</v>
      </c>
      <c r="E104" t="s">
        <v>1036</v>
      </c>
      <c r="F104"/>
      <c r="G104" s="36" t="s">
        <v>17</v>
      </c>
      <c r="H104" s="21" t="s">
        <v>785</v>
      </c>
      <c r="I104" s="37">
        <v>43.2</v>
      </c>
      <c r="J104" s="21" t="s">
        <v>785</v>
      </c>
      <c r="K104" s="37">
        <v>3.6</v>
      </c>
      <c r="L104" s="15">
        <v>6.99</v>
      </c>
      <c r="M104" s="16" t="s">
        <v>196</v>
      </c>
    </row>
    <row r="105" spans="2:13" s="1" customFormat="1" x14ac:dyDescent="0.3">
      <c r="B105" s="14" t="s">
        <v>186</v>
      </c>
      <c r="C105" t="s">
        <v>913</v>
      </c>
      <c r="D105" t="s">
        <v>235</v>
      </c>
      <c r="E105" t="s">
        <v>1037</v>
      </c>
      <c r="F105"/>
      <c r="G105" s="36" t="s">
        <v>17</v>
      </c>
      <c r="H105" s="21" t="s">
        <v>785</v>
      </c>
      <c r="I105" s="37">
        <v>69.959999999999994</v>
      </c>
      <c r="J105" s="21" t="s">
        <v>785</v>
      </c>
      <c r="K105" s="37">
        <v>5.83</v>
      </c>
      <c r="L105" s="15">
        <v>10.99</v>
      </c>
      <c r="M105" s="16" t="s">
        <v>236</v>
      </c>
    </row>
    <row r="106" spans="2:13" s="1" customFormat="1" x14ac:dyDescent="0.3">
      <c r="B106" s="14" t="s">
        <v>186</v>
      </c>
      <c r="C106" t="s">
        <v>913</v>
      </c>
      <c r="D106" t="s">
        <v>230</v>
      </c>
      <c r="E106" t="s">
        <v>1038</v>
      </c>
      <c r="F106"/>
      <c r="G106" s="36" t="s">
        <v>17</v>
      </c>
      <c r="H106" s="21" t="s">
        <v>785</v>
      </c>
      <c r="I106" s="37">
        <v>69.959999999999994</v>
      </c>
      <c r="J106" s="21" t="s">
        <v>785</v>
      </c>
      <c r="K106" s="37">
        <v>5.83</v>
      </c>
      <c r="L106" s="15">
        <v>10.99</v>
      </c>
      <c r="M106" s="16" t="s">
        <v>231</v>
      </c>
    </row>
    <row r="107" spans="2:13" s="1" customFormat="1" x14ac:dyDescent="0.3">
      <c r="B107" s="14" t="s">
        <v>186</v>
      </c>
      <c r="C107" t="s">
        <v>913</v>
      </c>
      <c r="D107" t="s">
        <v>199</v>
      </c>
      <c r="E107" t="s">
        <v>1039</v>
      </c>
      <c r="F107"/>
      <c r="G107" s="36" t="s">
        <v>17</v>
      </c>
      <c r="H107" s="21" t="s">
        <v>785</v>
      </c>
      <c r="I107" s="37">
        <v>43.2</v>
      </c>
      <c r="J107" s="21" t="s">
        <v>785</v>
      </c>
      <c r="K107" s="37">
        <v>3.6</v>
      </c>
      <c r="L107" s="15">
        <v>6.79</v>
      </c>
      <c r="M107" s="16" t="s">
        <v>200</v>
      </c>
    </row>
    <row r="108" spans="2:13" s="1" customFormat="1" x14ac:dyDescent="0.3">
      <c r="B108" s="14" t="s">
        <v>186</v>
      </c>
      <c r="C108" t="s">
        <v>913</v>
      </c>
      <c r="D108" t="s">
        <v>218</v>
      </c>
      <c r="E108" t="s">
        <v>1040</v>
      </c>
      <c r="F108"/>
      <c r="G108" s="36" t="s">
        <v>17</v>
      </c>
      <c r="H108" s="21" t="s">
        <v>785</v>
      </c>
      <c r="I108" s="37">
        <v>43.2</v>
      </c>
      <c r="J108" s="21" t="s">
        <v>785</v>
      </c>
      <c r="K108" s="37">
        <v>3.6</v>
      </c>
      <c r="L108" s="15">
        <v>6.99</v>
      </c>
      <c r="M108" s="16" t="s">
        <v>219</v>
      </c>
    </row>
    <row r="109" spans="2:13" s="1" customFormat="1" x14ac:dyDescent="0.3">
      <c r="B109" s="14" t="s">
        <v>186</v>
      </c>
      <c r="C109" t="s">
        <v>913</v>
      </c>
      <c r="D109" t="s">
        <v>207</v>
      </c>
      <c r="E109" t="s">
        <v>1041</v>
      </c>
      <c r="F109"/>
      <c r="G109" s="36" t="s">
        <v>17</v>
      </c>
      <c r="H109" s="21" t="s">
        <v>785</v>
      </c>
      <c r="I109" s="37">
        <v>56.64</v>
      </c>
      <c r="J109" s="21" t="s">
        <v>785</v>
      </c>
      <c r="K109" s="37">
        <v>4.72</v>
      </c>
      <c r="L109" s="15">
        <v>8.7899999999999991</v>
      </c>
      <c r="M109" s="16" t="s">
        <v>208</v>
      </c>
    </row>
    <row r="110" spans="2:13" s="1" customFormat="1" x14ac:dyDescent="0.3">
      <c r="B110" s="14" t="s">
        <v>186</v>
      </c>
      <c r="C110" t="s">
        <v>913</v>
      </c>
      <c r="D110" t="s">
        <v>190</v>
      </c>
      <c r="E110" t="s">
        <v>1040</v>
      </c>
      <c r="F110"/>
      <c r="G110" s="36" t="s">
        <v>17</v>
      </c>
      <c r="H110" s="21" t="s">
        <v>785</v>
      </c>
      <c r="I110" s="37">
        <v>43.2</v>
      </c>
      <c r="J110" s="21" t="s">
        <v>785</v>
      </c>
      <c r="K110" s="37">
        <v>3.6</v>
      </c>
      <c r="L110" s="15">
        <v>6.99</v>
      </c>
      <c r="M110" s="16" t="s">
        <v>191</v>
      </c>
    </row>
    <row r="111" spans="2:13" s="1" customFormat="1" x14ac:dyDescent="0.3">
      <c r="B111" s="14" t="s">
        <v>186</v>
      </c>
      <c r="C111" t="s">
        <v>913</v>
      </c>
      <c r="D111" t="s">
        <v>229</v>
      </c>
      <c r="E111" t="s">
        <v>1042</v>
      </c>
      <c r="F111"/>
      <c r="G111" s="36" t="s">
        <v>17</v>
      </c>
      <c r="H111" s="21" t="s">
        <v>785</v>
      </c>
      <c r="I111" s="37">
        <v>29.88</v>
      </c>
      <c r="J111" s="21" t="s">
        <v>785</v>
      </c>
      <c r="K111" s="37">
        <v>2.4900000000000002</v>
      </c>
      <c r="L111" s="15">
        <v>4.79</v>
      </c>
      <c r="M111" s="16" t="s">
        <v>214</v>
      </c>
    </row>
    <row r="112" spans="2:13" s="1" customFormat="1" x14ac:dyDescent="0.3">
      <c r="B112" s="14" t="s">
        <v>186</v>
      </c>
      <c r="C112" t="s">
        <v>910</v>
      </c>
      <c r="D112" t="s">
        <v>203</v>
      </c>
      <c r="E112" t="s">
        <v>1028</v>
      </c>
      <c r="F112"/>
      <c r="G112" s="36" t="s">
        <v>17</v>
      </c>
      <c r="H112" s="21" t="s">
        <v>785</v>
      </c>
      <c r="I112" s="37">
        <v>69.84</v>
      </c>
      <c r="J112" s="21" t="s">
        <v>785</v>
      </c>
      <c r="K112" s="37">
        <v>5.82</v>
      </c>
      <c r="L112" s="15">
        <v>11.99</v>
      </c>
      <c r="M112" s="16" t="s">
        <v>198</v>
      </c>
    </row>
    <row r="113" spans="2:13" s="1" customFormat="1" x14ac:dyDescent="0.3">
      <c r="B113" s="14" t="s">
        <v>186</v>
      </c>
      <c r="C113" t="s">
        <v>910</v>
      </c>
      <c r="D113" t="s">
        <v>215</v>
      </c>
      <c r="E113" t="s">
        <v>1029</v>
      </c>
      <c r="F113"/>
      <c r="G113" s="36" t="s">
        <v>17</v>
      </c>
      <c r="H113" s="21" t="s">
        <v>785</v>
      </c>
      <c r="I113" s="37">
        <v>83.16</v>
      </c>
      <c r="J113" s="21" t="s">
        <v>785</v>
      </c>
      <c r="K113" s="37">
        <v>6.93</v>
      </c>
      <c r="L113" s="15">
        <v>13.99</v>
      </c>
      <c r="M113" s="16" t="s">
        <v>216</v>
      </c>
    </row>
    <row r="114" spans="2:13" s="1" customFormat="1" x14ac:dyDescent="0.3">
      <c r="B114" s="14" t="s">
        <v>186</v>
      </c>
      <c r="C114" t="s">
        <v>910</v>
      </c>
      <c r="D114" t="s">
        <v>187</v>
      </c>
      <c r="E114" t="s">
        <v>1030</v>
      </c>
      <c r="F114"/>
      <c r="G114" s="36" t="s">
        <v>17</v>
      </c>
      <c r="H114" s="21" t="s">
        <v>785</v>
      </c>
      <c r="I114" s="37">
        <v>93.12</v>
      </c>
      <c r="J114" s="21" t="s">
        <v>785</v>
      </c>
      <c r="K114" s="37">
        <v>7.76</v>
      </c>
      <c r="L114" s="15">
        <v>15.99</v>
      </c>
      <c r="M114" s="16" t="s">
        <v>188</v>
      </c>
    </row>
    <row r="115" spans="2:13" s="1" customFormat="1" x14ac:dyDescent="0.3">
      <c r="B115" s="14" t="s">
        <v>186</v>
      </c>
      <c r="C115" t="s">
        <v>911</v>
      </c>
      <c r="D115" t="s">
        <v>194</v>
      </c>
      <c r="E115" t="s">
        <v>1031</v>
      </c>
      <c r="F115"/>
      <c r="G115" s="36" t="s">
        <v>11</v>
      </c>
      <c r="H115" s="21" t="s">
        <v>785</v>
      </c>
      <c r="I115" s="37">
        <v>96.36</v>
      </c>
      <c r="J115" s="21" t="s">
        <v>785</v>
      </c>
      <c r="K115" s="37">
        <v>16.059999999999999</v>
      </c>
      <c r="L115" s="15">
        <v>31.99</v>
      </c>
      <c r="M115" s="16" t="s">
        <v>195</v>
      </c>
    </row>
    <row r="116" spans="2:13" s="1" customFormat="1" x14ac:dyDescent="0.3">
      <c r="B116" s="14" t="s">
        <v>186</v>
      </c>
      <c r="C116" t="s">
        <v>911</v>
      </c>
      <c r="D116" t="s">
        <v>224</v>
      </c>
      <c r="E116" t="s">
        <v>1032</v>
      </c>
      <c r="F116"/>
      <c r="G116" s="36" t="s">
        <v>11</v>
      </c>
      <c r="H116" s="21" t="s">
        <v>785</v>
      </c>
      <c r="I116" s="37">
        <v>96.36</v>
      </c>
      <c r="J116" s="21" t="s">
        <v>785</v>
      </c>
      <c r="K116" s="37">
        <v>16.059999999999999</v>
      </c>
      <c r="L116" s="15">
        <v>31.99</v>
      </c>
      <c r="M116" s="16" t="s">
        <v>225</v>
      </c>
    </row>
    <row r="117" spans="2:13" s="1" customFormat="1" x14ac:dyDescent="0.3">
      <c r="B117" s="14" t="s">
        <v>186</v>
      </c>
      <c r="C117" t="s">
        <v>914</v>
      </c>
      <c r="D117" t="s">
        <v>233</v>
      </c>
      <c r="E117" t="s">
        <v>1043</v>
      </c>
      <c r="F117"/>
      <c r="G117" s="36" t="s">
        <v>17</v>
      </c>
      <c r="H117" s="21" t="s">
        <v>785</v>
      </c>
      <c r="I117" s="37">
        <v>51.12</v>
      </c>
      <c r="J117" s="21" t="s">
        <v>785</v>
      </c>
      <c r="K117" s="37">
        <v>4.26</v>
      </c>
      <c r="L117" s="15">
        <v>8.49</v>
      </c>
      <c r="M117" s="16" t="s">
        <v>234</v>
      </c>
    </row>
    <row r="118" spans="2:13" s="1" customFormat="1" x14ac:dyDescent="0.3">
      <c r="B118" s="14" t="s">
        <v>186</v>
      </c>
      <c r="C118" t="s">
        <v>914</v>
      </c>
      <c r="D118" t="s">
        <v>220</v>
      </c>
      <c r="E118" t="s">
        <v>1044</v>
      </c>
      <c r="F118"/>
      <c r="G118" s="36" t="s">
        <v>17</v>
      </c>
      <c r="H118" s="21" t="s">
        <v>785</v>
      </c>
      <c r="I118" s="37">
        <v>113.64</v>
      </c>
      <c r="J118" s="21" t="s">
        <v>785</v>
      </c>
      <c r="K118" s="37">
        <v>9.4700000000000006</v>
      </c>
      <c r="L118" s="15">
        <v>17.989999999999998</v>
      </c>
      <c r="M118" s="16" t="s">
        <v>221</v>
      </c>
    </row>
    <row r="119" spans="2:13" s="1" customFormat="1" x14ac:dyDescent="0.3">
      <c r="B119" s="14" t="s">
        <v>186</v>
      </c>
      <c r="C119" t="s">
        <v>915</v>
      </c>
      <c r="D119" t="s">
        <v>217</v>
      </c>
      <c r="E119" t="s">
        <v>1045</v>
      </c>
      <c r="F119"/>
      <c r="G119" s="36" t="s">
        <v>17</v>
      </c>
      <c r="H119" s="21" t="s">
        <v>785</v>
      </c>
      <c r="I119" s="37">
        <v>67.2</v>
      </c>
      <c r="J119" s="21" t="s">
        <v>785</v>
      </c>
      <c r="K119" s="37">
        <v>5.6</v>
      </c>
      <c r="L119" s="15">
        <v>10.99</v>
      </c>
      <c r="M119" s="16" t="s">
        <v>202</v>
      </c>
    </row>
    <row r="120" spans="2:13" s="1" customFormat="1" x14ac:dyDescent="0.3">
      <c r="B120" s="14" t="s">
        <v>186</v>
      </c>
      <c r="C120" t="s">
        <v>915</v>
      </c>
      <c r="D120" t="s">
        <v>211</v>
      </c>
      <c r="E120" t="s">
        <v>1046</v>
      </c>
      <c r="F120"/>
      <c r="G120" s="36" t="s">
        <v>17</v>
      </c>
      <c r="H120" s="21" t="s">
        <v>785</v>
      </c>
      <c r="I120" s="37">
        <v>53.28</v>
      </c>
      <c r="J120" s="21" t="s">
        <v>785</v>
      </c>
      <c r="K120" s="37">
        <v>4.4400000000000004</v>
      </c>
      <c r="L120" s="15">
        <v>8.7899999999999991</v>
      </c>
      <c r="M120" s="16" t="s">
        <v>212</v>
      </c>
    </row>
    <row r="121" spans="2:13" s="1" customFormat="1" x14ac:dyDescent="0.3">
      <c r="B121" s="14" t="s">
        <v>186</v>
      </c>
      <c r="C121" t="s">
        <v>915</v>
      </c>
      <c r="D121" t="s">
        <v>227</v>
      </c>
      <c r="E121" t="s">
        <v>1047</v>
      </c>
      <c r="F121" t="s">
        <v>831</v>
      </c>
      <c r="G121" s="36" t="s">
        <v>17</v>
      </c>
      <c r="H121" s="21" t="s">
        <v>785</v>
      </c>
      <c r="I121" s="37">
        <v>53.28</v>
      </c>
      <c r="J121" s="21" t="s">
        <v>785</v>
      </c>
      <c r="K121" s="37">
        <v>4.4400000000000004</v>
      </c>
      <c r="L121" s="15">
        <v>8.7899999999999991</v>
      </c>
      <c r="M121" s="16" t="s">
        <v>228</v>
      </c>
    </row>
    <row r="122" spans="2:13" s="1" customFormat="1" x14ac:dyDescent="0.3">
      <c r="B122" s="14" t="s">
        <v>186</v>
      </c>
      <c r="C122" t="s">
        <v>915</v>
      </c>
      <c r="D122" t="s">
        <v>192</v>
      </c>
      <c r="E122" t="s">
        <v>1048</v>
      </c>
      <c r="F122" t="s">
        <v>831</v>
      </c>
      <c r="G122" s="36" t="s">
        <v>17</v>
      </c>
      <c r="H122" s="21" t="s">
        <v>785</v>
      </c>
      <c r="I122" s="37">
        <v>53.28</v>
      </c>
      <c r="J122" s="21" t="s">
        <v>785</v>
      </c>
      <c r="K122" s="37">
        <v>4.4400000000000004</v>
      </c>
      <c r="L122" s="15">
        <v>8.99</v>
      </c>
      <c r="M122" s="16" t="s">
        <v>193</v>
      </c>
    </row>
    <row r="123" spans="2:13" s="1" customFormat="1" x14ac:dyDescent="0.3">
      <c r="B123" s="14" t="s">
        <v>186</v>
      </c>
      <c r="C123" t="s">
        <v>915</v>
      </c>
      <c r="D123" t="s">
        <v>205</v>
      </c>
      <c r="E123" t="s">
        <v>1049</v>
      </c>
      <c r="F123" t="s">
        <v>831</v>
      </c>
      <c r="G123" s="36" t="s">
        <v>29</v>
      </c>
      <c r="H123" s="21" t="s">
        <v>785</v>
      </c>
      <c r="I123" s="37">
        <v>50.26</v>
      </c>
      <c r="J123" s="21" t="s">
        <v>785</v>
      </c>
      <c r="K123" s="37">
        <v>25.13</v>
      </c>
      <c r="L123" s="15">
        <v>41.99</v>
      </c>
      <c r="M123" s="16" t="s">
        <v>206</v>
      </c>
    </row>
    <row r="124" spans="2:13" s="1" customFormat="1" x14ac:dyDescent="0.3">
      <c r="B124" s="14" t="s">
        <v>186</v>
      </c>
      <c r="C124" t="s">
        <v>915</v>
      </c>
      <c r="D124" t="s">
        <v>1278</v>
      </c>
      <c r="E124" t="s">
        <v>1279</v>
      </c>
      <c r="F124" t="s">
        <v>1400</v>
      </c>
      <c r="G124" s="36">
        <v>12</v>
      </c>
      <c r="H124" s="21" t="s">
        <v>785</v>
      </c>
      <c r="I124" s="37">
        <v>67.2</v>
      </c>
      <c r="J124" s="21" t="s">
        <v>785</v>
      </c>
      <c r="K124" s="37">
        <v>5.6</v>
      </c>
      <c r="L124" s="15">
        <v>10.99</v>
      </c>
      <c r="M124" s="16" t="s">
        <v>1280</v>
      </c>
    </row>
    <row r="125" spans="2:13" s="1" customFormat="1" x14ac:dyDescent="0.3">
      <c r="B125" s="14" t="s">
        <v>186</v>
      </c>
      <c r="C125" t="s">
        <v>915</v>
      </c>
      <c r="D125" t="s">
        <v>1281</v>
      </c>
      <c r="E125" t="s">
        <v>1282</v>
      </c>
      <c r="F125" t="s">
        <v>1400</v>
      </c>
      <c r="G125" s="36">
        <v>12</v>
      </c>
      <c r="H125" s="21" t="s">
        <v>785</v>
      </c>
      <c r="I125" s="37">
        <v>53.28</v>
      </c>
      <c r="J125" s="21" t="s">
        <v>785</v>
      </c>
      <c r="K125" s="37">
        <v>4.4400000000000004</v>
      </c>
      <c r="L125" s="15">
        <v>8.7899999999999991</v>
      </c>
      <c r="M125" s="16" t="s">
        <v>1283</v>
      </c>
    </row>
    <row r="126" spans="2:13" s="1" customFormat="1" x14ac:dyDescent="0.3">
      <c r="B126" s="14" t="s">
        <v>186</v>
      </c>
      <c r="C126" t="s">
        <v>915</v>
      </c>
      <c r="D126" t="s">
        <v>1284</v>
      </c>
      <c r="E126" t="s">
        <v>1285</v>
      </c>
      <c r="F126" t="s">
        <v>1400</v>
      </c>
      <c r="G126" s="36">
        <v>12</v>
      </c>
      <c r="H126" s="21" t="s">
        <v>785</v>
      </c>
      <c r="I126" s="37">
        <v>67.2</v>
      </c>
      <c r="J126" s="21" t="s">
        <v>785</v>
      </c>
      <c r="K126" s="37">
        <v>5.6</v>
      </c>
      <c r="L126" s="15">
        <v>10.99</v>
      </c>
      <c r="M126" s="16" t="s">
        <v>1286</v>
      </c>
    </row>
    <row r="127" spans="2:13" s="1" customFormat="1" x14ac:dyDescent="0.3">
      <c r="B127" s="14" t="s">
        <v>186</v>
      </c>
      <c r="C127" t="s">
        <v>915</v>
      </c>
      <c r="D127" t="s">
        <v>1287</v>
      </c>
      <c r="E127" t="s">
        <v>1288</v>
      </c>
      <c r="F127" t="s">
        <v>1400</v>
      </c>
      <c r="G127" s="36">
        <v>12</v>
      </c>
      <c r="H127" s="21" t="s">
        <v>785</v>
      </c>
      <c r="I127" s="37">
        <v>53.28</v>
      </c>
      <c r="J127" s="21" t="s">
        <v>785</v>
      </c>
      <c r="K127" s="37">
        <v>4.4400000000000004</v>
      </c>
      <c r="L127" s="15">
        <v>8.7899999999999991</v>
      </c>
      <c r="M127" s="16" t="s">
        <v>1289</v>
      </c>
    </row>
    <row r="128" spans="2:13" s="1" customFormat="1" x14ac:dyDescent="0.3">
      <c r="B128" s="14" t="s">
        <v>497</v>
      </c>
      <c r="C128" t="s">
        <v>916</v>
      </c>
      <c r="D128" t="s">
        <v>500</v>
      </c>
      <c r="E128" t="s">
        <v>1050</v>
      </c>
      <c r="F128" t="s">
        <v>1401</v>
      </c>
      <c r="G128" s="36" t="s">
        <v>20</v>
      </c>
      <c r="H128" s="36">
        <v>1</v>
      </c>
      <c r="I128" s="37">
        <v>303</v>
      </c>
      <c r="J128" s="37">
        <v>10.1</v>
      </c>
      <c r="K128" s="37">
        <v>10.1</v>
      </c>
      <c r="L128" s="15">
        <v>18.489999999999998</v>
      </c>
      <c r="M128" s="16" t="s">
        <v>501</v>
      </c>
    </row>
    <row r="129" spans="2:13" s="1" customFormat="1" x14ac:dyDescent="0.3">
      <c r="B129" s="14" t="s">
        <v>497</v>
      </c>
      <c r="C129" t="s">
        <v>916</v>
      </c>
      <c r="D129" t="s">
        <v>502</v>
      </c>
      <c r="E129" t="s">
        <v>1051</v>
      </c>
      <c r="F129"/>
      <c r="G129" s="36" t="s">
        <v>29</v>
      </c>
      <c r="H129" s="21" t="s">
        <v>785</v>
      </c>
      <c r="I129" s="37">
        <v>572.4</v>
      </c>
      <c r="J129" s="21" t="s">
        <v>785</v>
      </c>
      <c r="K129" s="37">
        <v>286.2</v>
      </c>
      <c r="L129" s="15">
        <v>339.99</v>
      </c>
      <c r="M129" s="16" t="s">
        <v>1256</v>
      </c>
    </row>
    <row r="130" spans="2:13" s="1" customFormat="1" x14ac:dyDescent="0.3">
      <c r="B130" s="14" t="s">
        <v>497</v>
      </c>
      <c r="C130" t="s">
        <v>916</v>
      </c>
      <c r="D130" t="s">
        <v>504</v>
      </c>
      <c r="E130" t="s">
        <v>1052</v>
      </c>
      <c r="F130"/>
      <c r="G130" s="36" t="s">
        <v>8</v>
      </c>
      <c r="H130" s="21" t="s">
        <v>785</v>
      </c>
      <c r="I130" s="37">
        <v>84.2</v>
      </c>
      <c r="J130" s="21" t="s">
        <v>785</v>
      </c>
      <c r="K130" s="37">
        <v>8.42</v>
      </c>
      <c r="L130" s="15">
        <v>15.49</v>
      </c>
      <c r="M130" s="16" t="s">
        <v>505</v>
      </c>
    </row>
    <row r="131" spans="2:13" s="1" customFormat="1" x14ac:dyDescent="0.3">
      <c r="B131" s="14" t="s">
        <v>497</v>
      </c>
      <c r="C131" t="s">
        <v>916</v>
      </c>
      <c r="D131" t="s">
        <v>506</v>
      </c>
      <c r="E131" t="s">
        <v>1053</v>
      </c>
      <c r="F131" t="s">
        <v>1361</v>
      </c>
      <c r="G131" s="36" t="s">
        <v>8</v>
      </c>
      <c r="H131" s="21" t="s">
        <v>785</v>
      </c>
      <c r="I131" s="37">
        <v>112.3</v>
      </c>
      <c r="J131" s="21" t="s">
        <v>785</v>
      </c>
      <c r="K131" s="37">
        <v>11.23</v>
      </c>
      <c r="L131" s="15">
        <v>20.49</v>
      </c>
      <c r="M131" s="16" t="s">
        <v>507</v>
      </c>
    </row>
    <row r="132" spans="2:13" s="1" customFormat="1" x14ac:dyDescent="0.3">
      <c r="B132" s="14" t="s">
        <v>497</v>
      </c>
      <c r="C132" t="s">
        <v>916</v>
      </c>
      <c r="D132" t="s">
        <v>508</v>
      </c>
      <c r="E132" t="s">
        <v>1054</v>
      </c>
      <c r="F132" t="s">
        <v>1362</v>
      </c>
      <c r="G132" s="36" t="s">
        <v>8</v>
      </c>
      <c r="H132" s="21" t="s">
        <v>785</v>
      </c>
      <c r="I132" s="37">
        <v>112.3</v>
      </c>
      <c r="J132" s="21" t="s">
        <v>785</v>
      </c>
      <c r="K132" s="37">
        <v>11.23</v>
      </c>
      <c r="L132" s="15">
        <v>20.49</v>
      </c>
      <c r="M132" s="16" t="s">
        <v>509</v>
      </c>
    </row>
    <row r="133" spans="2:13" s="1" customFormat="1" x14ac:dyDescent="0.3">
      <c r="B133" s="14" t="s">
        <v>497</v>
      </c>
      <c r="C133" t="s">
        <v>916</v>
      </c>
      <c r="D133" t="s">
        <v>510</v>
      </c>
      <c r="E133" t="s">
        <v>1055</v>
      </c>
      <c r="F133"/>
      <c r="G133" s="36" t="s">
        <v>64</v>
      </c>
      <c r="H133" s="36" t="s">
        <v>11</v>
      </c>
      <c r="I133" s="37">
        <v>377.28</v>
      </c>
      <c r="J133" s="37">
        <v>94.32</v>
      </c>
      <c r="K133" s="37">
        <v>15.72</v>
      </c>
      <c r="L133" s="15">
        <v>28.99</v>
      </c>
      <c r="M133" s="16" t="s">
        <v>511</v>
      </c>
    </row>
    <row r="134" spans="2:13" s="1" customFormat="1" x14ac:dyDescent="0.3">
      <c r="B134" s="14" t="s">
        <v>497</v>
      </c>
      <c r="C134" t="s">
        <v>916</v>
      </c>
      <c r="D134" t="s">
        <v>512</v>
      </c>
      <c r="E134" t="s">
        <v>1056</v>
      </c>
      <c r="F134"/>
      <c r="G134" s="36" t="s">
        <v>29</v>
      </c>
      <c r="H134" s="21" t="s">
        <v>785</v>
      </c>
      <c r="I134" s="37">
        <v>101.1</v>
      </c>
      <c r="J134" s="21" t="s">
        <v>785</v>
      </c>
      <c r="K134" s="37">
        <v>50.55</v>
      </c>
      <c r="L134" s="15">
        <v>94.99</v>
      </c>
      <c r="M134" s="16" t="s">
        <v>503</v>
      </c>
    </row>
    <row r="135" spans="2:13" s="1" customFormat="1" x14ac:dyDescent="0.3">
      <c r="B135" s="14" t="s">
        <v>497</v>
      </c>
      <c r="C135" t="s">
        <v>916</v>
      </c>
      <c r="D135" t="s">
        <v>1290</v>
      </c>
      <c r="E135" t="s">
        <v>1291</v>
      </c>
      <c r="F135"/>
      <c r="G135" s="36">
        <v>50</v>
      </c>
      <c r="H135" s="36">
        <v>10</v>
      </c>
      <c r="I135" s="37">
        <v>75</v>
      </c>
      <c r="J135" s="37">
        <v>15</v>
      </c>
      <c r="K135" s="37">
        <v>1.5</v>
      </c>
      <c r="L135" s="15">
        <v>2.99</v>
      </c>
      <c r="M135" s="16" t="s">
        <v>1292</v>
      </c>
    </row>
    <row r="136" spans="2:13" s="1" customFormat="1" x14ac:dyDescent="0.3">
      <c r="B136" s="14" t="s">
        <v>497</v>
      </c>
      <c r="C136" t="s">
        <v>916</v>
      </c>
      <c r="D136" t="s">
        <v>1293</v>
      </c>
      <c r="E136" t="s">
        <v>1294</v>
      </c>
      <c r="F136"/>
      <c r="G136" s="36">
        <v>50</v>
      </c>
      <c r="H136" s="36">
        <v>10</v>
      </c>
      <c r="I136" s="37">
        <v>100</v>
      </c>
      <c r="J136" s="37">
        <v>20</v>
      </c>
      <c r="K136" s="37">
        <v>2</v>
      </c>
      <c r="L136" s="15">
        <v>3.99</v>
      </c>
      <c r="M136" s="16" t="s">
        <v>1295</v>
      </c>
    </row>
    <row r="137" spans="2:13" s="1" customFormat="1" x14ac:dyDescent="0.3">
      <c r="B137" s="14" t="s">
        <v>497</v>
      </c>
      <c r="C137" t="s">
        <v>916</v>
      </c>
      <c r="D137" t="s">
        <v>1308</v>
      </c>
      <c r="E137" t="s">
        <v>1309</v>
      </c>
      <c r="F137" t="s">
        <v>1310</v>
      </c>
      <c r="G137" s="36" t="s">
        <v>64</v>
      </c>
      <c r="H137" s="36" t="s">
        <v>11</v>
      </c>
      <c r="I137" s="37">
        <v>269.52</v>
      </c>
      <c r="J137" s="37">
        <v>67.38</v>
      </c>
      <c r="K137" s="37">
        <v>11.23</v>
      </c>
      <c r="L137" s="15">
        <v>20.49</v>
      </c>
      <c r="M137" s="16" t="s">
        <v>1311</v>
      </c>
    </row>
    <row r="138" spans="2:13" s="1" customFormat="1" x14ac:dyDescent="0.3">
      <c r="B138" s="14" t="s">
        <v>497</v>
      </c>
      <c r="C138" t="s">
        <v>916</v>
      </c>
      <c r="D138" t="s">
        <v>1300</v>
      </c>
      <c r="E138" t="s">
        <v>1301</v>
      </c>
      <c r="F138" t="s">
        <v>1302</v>
      </c>
      <c r="G138" s="36" t="s">
        <v>64</v>
      </c>
      <c r="H138" s="36" t="s">
        <v>11</v>
      </c>
      <c r="I138" s="37">
        <v>242.4</v>
      </c>
      <c r="J138" s="37">
        <v>60.6</v>
      </c>
      <c r="K138" s="37">
        <v>10.1</v>
      </c>
      <c r="L138" s="15">
        <v>18.489999999999998</v>
      </c>
      <c r="M138" s="16" t="s">
        <v>1303</v>
      </c>
    </row>
    <row r="139" spans="2:13" s="1" customFormat="1" x14ac:dyDescent="0.3">
      <c r="B139" s="14" t="s">
        <v>497</v>
      </c>
      <c r="C139" t="s">
        <v>916</v>
      </c>
      <c r="D139" t="s">
        <v>1296</v>
      </c>
      <c r="E139" t="s">
        <v>1297</v>
      </c>
      <c r="F139" t="s">
        <v>1298</v>
      </c>
      <c r="G139" s="36">
        <v>24</v>
      </c>
      <c r="H139" s="36" t="s">
        <v>11</v>
      </c>
      <c r="I139" s="37">
        <v>269.52</v>
      </c>
      <c r="J139" s="37">
        <v>67.38</v>
      </c>
      <c r="K139" s="37">
        <v>11.23</v>
      </c>
      <c r="L139" s="15">
        <v>20.49</v>
      </c>
      <c r="M139" s="16" t="s">
        <v>1299</v>
      </c>
    </row>
    <row r="140" spans="2:13" s="1" customFormat="1" x14ac:dyDescent="0.3">
      <c r="B140" s="14" t="s">
        <v>497</v>
      </c>
      <c r="C140" t="s">
        <v>916</v>
      </c>
      <c r="D140" t="s">
        <v>1304</v>
      </c>
      <c r="E140" t="s">
        <v>1305</v>
      </c>
      <c r="F140" t="s">
        <v>1306</v>
      </c>
      <c r="G140" s="36" t="s">
        <v>64</v>
      </c>
      <c r="H140" s="36" t="s">
        <v>11</v>
      </c>
      <c r="I140" s="37">
        <v>269.52</v>
      </c>
      <c r="J140" s="37">
        <v>67.38</v>
      </c>
      <c r="K140" s="37">
        <v>11.23</v>
      </c>
      <c r="L140" s="15">
        <v>20.49</v>
      </c>
      <c r="M140" s="16" t="s">
        <v>1307</v>
      </c>
    </row>
    <row r="141" spans="2:13" s="1" customFormat="1" x14ac:dyDescent="0.3">
      <c r="B141" s="14" t="s">
        <v>497</v>
      </c>
      <c r="C141" t="s">
        <v>917</v>
      </c>
      <c r="D141" t="s">
        <v>514</v>
      </c>
      <c r="E141" t="s">
        <v>1057</v>
      </c>
      <c r="F141" t="s">
        <v>1402</v>
      </c>
      <c r="G141" s="36" t="s">
        <v>499</v>
      </c>
      <c r="H141" s="36">
        <v>9</v>
      </c>
      <c r="I141" s="37">
        <v>950.04</v>
      </c>
      <c r="J141" s="37">
        <v>237.51</v>
      </c>
      <c r="K141" s="37">
        <v>26.39</v>
      </c>
      <c r="L141" s="15">
        <v>47.99</v>
      </c>
      <c r="M141" s="16" t="s">
        <v>515</v>
      </c>
    </row>
    <row r="142" spans="2:13" s="1" customFormat="1" x14ac:dyDescent="0.3">
      <c r="B142" s="14" t="s">
        <v>497</v>
      </c>
      <c r="C142" t="s">
        <v>917</v>
      </c>
      <c r="D142" t="s">
        <v>516</v>
      </c>
      <c r="E142" t="s">
        <v>1058</v>
      </c>
      <c r="F142" t="s">
        <v>1402</v>
      </c>
      <c r="G142" s="36" t="s">
        <v>64</v>
      </c>
      <c r="H142" s="36">
        <v>6</v>
      </c>
      <c r="I142" s="37">
        <v>700.8</v>
      </c>
      <c r="J142" s="37">
        <v>175.2</v>
      </c>
      <c r="K142" s="37">
        <v>29.2</v>
      </c>
      <c r="L142" s="15">
        <v>54.99</v>
      </c>
      <c r="M142" s="16" t="s">
        <v>517</v>
      </c>
    </row>
    <row r="143" spans="2:13" s="1" customFormat="1" x14ac:dyDescent="0.3">
      <c r="B143" s="14" t="s">
        <v>497</v>
      </c>
      <c r="C143" t="s">
        <v>917</v>
      </c>
      <c r="D143" t="s">
        <v>518</v>
      </c>
      <c r="E143" t="s">
        <v>1059</v>
      </c>
      <c r="F143" t="s">
        <v>1403</v>
      </c>
      <c r="G143" s="36" t="s">
        <v>17</v>
      </c>
      <c r="H143" s="36">
        <v>3</v>
      </c>
      <c r="I143" s="37">
        <v>640.32000000000005</v>
      </c>
      <c r="J143" s="37">
        <v>160.07999999999998</v>
      </c>
      <c r="K143" s="37">
        <v>53.36</v>
      </c>
      <c r="L143" s="15">
        <v>96.99</v>
      </c>
      <c r="M143" s="16" t="s">
        <v>519</v>
      </c>
    </row>
    <row r="144" spans="2:13" s="1" customFormat="1" x14ac:dyDescent="0.3">
      <c r="B144" s="14" t="s">
        <v>497</v>
      </c>
      <c r="C144" t="s">
        <v>917</v>
      </c>
      <c r="D144" t="s">
        <v>520</v>
      </c>
      <c r="E144" t="s">
        <v>1060</v>
      </c>
      <c r="F144" t="s">
        <v>1403</v>
      </c>
      <c r="G144" s="36" t="s">
        <v>17</v>
      </c>
      <c r="H144" s="36">
        <v>3</v>
      </c>
      <c r="I144" s="37">
        <v>707.76</v>
      </c>
      <c r="J144" s="37">
        <v>176.94</v>
      </c>
      <c r="K144" s="37">
        <v>58.98</v>
      </c>
      <c r="L144" s="15">
        <v>106.99</v>
      </c>
      <c r="M144" s="16" t="s">
        <v>521</v>
      </c>
    </row>
    <row r="145" spans="2:13" s="1" customFormat="1" x14ac:dyDescent="0.3">
      <c r="B145" s="14" t="s">
        <v>497</v>
      </c>
      <c r="C145" t="s">
        <v>917</v>
      </c>
      <c r="D145" t="s">
        <v>522</v>
      </c>
      <c r="E145" t="s">
        <v>1061</v>
      </c>
      <c r="F145" t="s">
        <v>1403</v>
      </c>
      <c r="G145" s="36" t="s">
        <v>17</v>
      </c>
      <c r="H145" s="36">
        <v>3</v>
      </c>
      <c r="I145" s="37">
        <v>471.84</v>
      </c>
      <c r="J145" s="37">
        <v>117.96000000000001</v>
      </c>
      <c r="K145" s="37">
        <v>39.32</v>
      </c>
      <c r="L145" s="15">
        <v>74.989999999999995</v>
      </c>
      <c r="M145" s="16" t="s">
        <v>523</v>
      </c>
    </row>
    <row r="146" spans="2:13" s="1" customFormat="1" x14ac:dyDescent="0.3">
      <c r="B146" s="14" t="s">
        <v>497</v>
      </c>
      <c r="C146" t="s">
        <v>917</v>
      </c>
      <c r="D146" t="s">
        <v>524</v>
      </c>
      <c r="E146" t="s">
        <v>1062</v>
      </c>
      <c r="F146" t="s">
        <v>1402</v>
      </c>
      <c r="G146" s="36" t="s">
        <v>499</v>
      </c>
      <c r="H146" s="36">
        <v>9</v>
      </c>
      <c r="I146" s="37">
        <v>1172.52</v>
      </c>
      <c r="J146" s="37">
        <v>293.13</v>
      </c>
      <c r="K146" s="37">
        <v>32.57</v>
      </c>
      <c r="L146" s="15">
        <v>59.99</v>
      </c>
      <c r="M146" s="16" t="s">
        <v>525</v>
      </c>
    </row>
    <row r="147" spans="2:13" s="1" customFormat="1" x14ac:dyDescent="0.3">
      <c r="B147" s="14" t="s">
        <v>497</v>
      </c>
      <c r="C147" t="s">
        <v>917</v>
      </c>
      <c r="D147" t="s">
        <v>526</v>
      </c>
      <c r="E147" t="s">
        <v>1063</v>
      </c>
      <c r="F147" t="s">
        <v>1402</v>
      </c>
      <c r="G147" s="36" t="s">
        <v>64</v>
      </c>
      <c r="H147" s="36" t="s">
        <v>11</v>
      </c>
      <c r="I147" s="37">
        <v>849.12</v>
      </c>
      <c r="J147" s="37">
        <v>212.28000000000003</v>
      </c>
      <c r="K147" s="37">
        <v>35.380000000000003</v>
      </c>
      <c r="L147" s="15">
        <v>64.989999999999995</v>
      </c>
      <c r="M147" s="16" t="s">
        <v>527</v>
      </c>
    </row>
    <row r="148" spans="2:13" s="1" customFormat="1" x14ac:dyDescent="0.3">
      <c r="B148" s="14" t="s">
        <v>497</v>
      </c>
      <c r="C148" t="s">
        <v>917</v>
      </c>
      <c r="D148" t="s">
        <v>528</v>
      </c>
      <c r="E148" t="s">
        <v>1064</v>
      </c>
      <c r="F148" t="s">
        <v>1402</v>
      </c>
      <c r="G148" s="36" t="s">
        <v>499</v>
      </c>
      <c r="H148" s="36">
        <v>9</v>
      </c>
      <c r="I148" s="37">
        <v>404.28</v>
      </c>
      <c r="J148" s="37">
        <v>101.07000000000001</v>
      </c>
      <c r="K148" s="37">
        <v>11.23</v>
      </c>
      <c r="L148" s="15">
        <v>20.99</v>
      </c>
      <c r="M148" s="16" t="s">
        <v>529</v>
      </c>
    </row>
    <row r="149" spans="2:13" s="1" customFormat="1" x14ac:dyDescent="0.3">
      <c r="B149" s="14" t="s">
        <v>497</v>
      </c>
      <c r="C149" t="s">
        <v>917</v>
      </c>
      <c r="D149" t="s">
        <v>1312</v>
      </c>
      <c r="E149" t="s">
        <v>1313</v>
      </c>
      <c r="F149" s="156" t="s">
        <v>1404</v>
      </c>
      <c r="G149" s="36">
        <v>24</v>
      </c>
      <c r="H149" s="36" t="s">
        <v>11</v>
      </c>
      <c r="I149" s="37">
        <v>224.16</v>
      </c>
      <c r="J149" s="37">
        <v>56.04</v>
      </c>
      <c r="K149" s="37">
        <v>9.34</v>
      </c>
      <c r="L149" s="15">
        <v>16.989999999999998</v>
      </c>
      <c r="M149" s="16" t="s">
        <v>1314</v>
      </c>
    </row>
    <row r="150" spans="2:13" s="1" customFormat="1" x14ac:dyDescent="0.3">
      <c r="B150" s="14" t="s">
        <v>497</v>
      </c>
      <c r="C150" t="s">
        <v>917</v>
      </c>
      <c r="D150" t="s">
        <v>1315</v>
      </c>
      <c r="E150" t="s">
        <v>1316</v>
      </c>
      <c r="F150" s="156" t="s">
        <v>1405</v>
      </c>
      <c r="G150" s="36">
        <v>24</v>
      </c>
      <c r="H150" s="36" t="s">
        <v>11</v>
      </c>
      <c r="I150" s="37">
        <v>263.76</v>
      </c>
      <c r="J150" s="37">
        <v>65.94</v>
      </c>
      <c r="K150" s="37">
        <v>11</v>
      </c>
      <c r="L150" s="15">
        <v>19.989999999999998</v>
      </c>
      <c r="M150" s="16" t="s">
        <v>1317</v>
      </c>
    </row>
    <row r="151" spans="2:13" s="1" customFormat="1" x14ac:dyDescent="0.3">
      <c r="B151" s="14" t="s">
        <v>237</v>
      </c>
      <c r="C151" t="s">
        <v>918</v>
      </c>
      <c r="D151" t="s">
        <v>386</v>
      </c>
      <c r="E151" t="s">
        <v>1075</v>
      </c>
      <c r="F151"/>
      <c r="G151" s="36" t="s">
        <v>17</v>
      </c>
      <c r="H151" s="21" t="s">
        <v>785</v>
      </c>
      <c r="I151" s="37">
        <v>24.12</v>
      </c>
      <c r="J151" s="21" t="s">
        <v>785</v>
      </c>
      <c r="K151" s="37">
        <v>2.0099999999999998</v>
      </c>
      <c r="L151" s="15">
        <v>3.99</v>
      </c>
      <c r="M151" s="16" t="s">
        <v>387</v>
      </c>
    </row>
    <row r="152" spans="2:13" s="1" customFormat="1" x14ac:dyDescent="0.3">
      <c r="B152" s="14" t="s">
        <v>237</v>
      </c>
      <c r="C152" t="s">
        <v>918</v>
      </c>
      <c r="D152" t="s">
        <v>388</v>
      </c>
      <c r="E152" t="s">
        <v>1076</v>
      </c>
      <c r="F152"/>
      <c r="G152" s="36" t="s">
        <v>17</v>
      </c>
      <c r="H152" s="21" t="s">
        <v>785</v>
      </c>
      <c r="I152" s="37">
        <v>38.159999999999997</v>
      </c>
      <c r="J152" s="21" t="s">
        <v>785</v>
      </c>
      <c r="K152" s="37">
        <v>3.18</v>
      </c>
      <c r="L152" s="15">
        <v>3.99</v>
      </c>
      <c r="M152" s="16" t="s">
        <v>389</v>
      </c>
    </row>
    <row r="153" spans="2:13" s="1" customFormat="1" x14ac:dyDescent="0.3">
      <c r="B153" s="14" t="s">
        <v>237</v>
      </c>
      <c r="C153" t="s">
        <v>530</v>
      </c>
      <c r="D153" t="s">
        <v>820</v>
      </c>
      <c r="E153" t="s">
        <v>1065</v>
      </c>
      <c r="F153"/>
      <c r="G153" s="36">
        <v>96</v>
      </c>
      <c r="H153" s="36">
        <v>12</v>
      </c>
      <c r="I153" s="37">
        <v>432</v>
      </c>
      <c r="J153" s="37">
        <v>54</v>
      </c>
      <c r="K153" s="37">
        <v>4.5</v>
      </c>
      <c r="L153" s="15">
        <v>8.5</v>
      </c>
      <c r="M153" s="16" t="s">
        <v>821</v>
      </c>
    </row>
    <row r="154" spans="2:13" s="1" customFormat="1" x14ac:dyDescent="0.3">
      <c r="B154" s="14" t="s">
        <v>237</v>
      </c>
      <c r="C154" t="s">
        <v>530</v>
      </c>
      <c r="D154" t="s">
        <v>531</v>
      </c>
      <c r="E154" t="s">
        <v>1066</v>
      </c>
      <c r="F154"/>
      <c r="G154" s="36" t="s">
        <v>17</v>
      </c>
      <c r="H154" s="21" t="s">
        <v>785</v>
      </c>
      <c r="I154" s="37">
        <v>76.319999999999993</v>
      </c>
      <c r="J154" s="21" t="s">
        <v>785</v>
      </c>
      <c r="K154" s="37">
        <v>6.36</v>
      </c>
      <c r="L154" s="15">
        <v>12.49</v>
      </c>
      <c r="M154" s="16" t="s">
        <v>532</v>
      </c>
    </row>
    <row r="155" spans="2:13" s="1" customFormat="1" x14ac:dyDescent="0.3">
      <c r="B155" s="14" t="s">
        <v>237</v>
      </c>
      <c r="C155" t="s">
        <v>530</v>
      </c>
      <c r="D155" t="s">
        <v>533</v>
      </c>
      <c r="E155" t="s">
        <v>1067</v>
      </c>
      <c r="F155"/>
      <c r="G155" s="36" t="s">
        <v>11</v>
      </c>
      <c r="H155" s="21" t="s">
        <v>785</v>
      </c>
      <c r="I155" s="37">
        <v>47.7</v>
      </c>
      <c r="J155" s="21" t="s">
        <v>785</v>
      </c>
      <c r="K155" s="37">
        <v>7.95</v>
      </c>
      <c r="L155" s="15">
        <v>15.99</v>
      </c>
      <c r="M155" s="16" t="s">
        <v>534</v>
      </c>
    </row>
    <row r="156" spans="2:13" s="1" customFormat="1" x14ac:dyDescent="0.3">
      <c r="B156" s="14" t="s">
        <v>237</v>
      </c>
      <c r="C156" t="s">
        <v>530</v>
      </c>
      <c r="D156" t="s">
        <v>535</v>
      </c>
      <c r="E156" t="s">
        <v>1068</v>
      </c>
      <c r="F156"/>
      <c r="G156" s="36" t="s">
        <v>11</v>
      </c>
      <c r="H156" s="21" t="s">
        <v>785</v>
      </c>
      <c r="I156" s="37">
        <v>50.88</v>
      </c>
      <c r="J156" s="21" t="s">
        <v>785</v>
      </c>
      <c r="K156" s="37">
        <v>8.48</v>
      </c>
      <c r="L156" s="15">
        <v>16.989999999999998</v>
      </c>
      <c r="M156" s="16" t="s">
        <v>534</v>
      </c>
    </row>
    <row r="157" spans="2:13" s="1" customFormat="1" x14ac:dyDescent="0.3">
      <c r="B157" s="14" t="s">
        <v>237</v>
      </c>
      <c r="C157" t="s">
        <v>530</v>
      </c>
      <c r="D157" t="s">
        <v>536</v>
      </c>
      <c r="E157" t="s">
        <v>1069</v>
      </c>
      <c r="F157"/>
      <c r="G157" s="36" t="s">
        <v>10</v>
      </c>
      <c r="H157" s="21" t="s">
        <v>785</v>
      </c>
      <c r="I157" s="37">
        <v>106</v>
      </c>
      <c r="J157" s="21" t="s">
        <v>785</v>
      </c>
      <c r="K157" s="37">
        <v>13.25</v>
      </c>
      <c r="L157" s="15">
        <v>25.99</v>
      </c>
      <c r="M157" s="16" t="s">
        <v>537</v>
      </c>
    </row>
    <row r="158" spans="2:13" s="1" customFormat="1" x14ac:dyDescent="0.3">
      <c r="B158" s="14" t="s">
        <v>237</v>
      </c>
      <c r="C158" t="s">
        <v>530</v>
      </c>
      <c r="D158" t="s">
        <v>538</v>
      </c>
      <c r="E158" t="s">
        <v>1070</v>
      </c>
      <c r="F158"/>
      <c r="G158" s="36" t="s">
        <v>11</v>
      </c>
      <c r="H158" s="21" t="s">
        <v>785</v>
      </c>
      <c r="I158" s="37">
        <v>85.86</v>
      </c>
      <c r="J158" s="21" t="s">
        <v>785</v>
      </c>
      <c r="K158" s="37">
        <v>14.31</v>
      </c>
      <c r="L158" s="15">
        <v>27.99</v>
      </c>
      <c r="M158" s="16" t="s">
        <v>539</v>
      </c>
    </row>
    <row r="159" spans="2:13" s="1" customFormat="1" x14ac:dyDescent="0.3">
      <c r="B159" s="14" t="s">
        <v>237</v>
      </c>
      <c r="C159" t="s">
        <v>530</v>
      </c>
      <c r="D159" t="s">
        <v>540</v>
      </c>
      <c r="E159" t="s">
        <v>1071</v>
      </c>
      <c r="F159"/>
      <c r="G159" s="36" t="s">
        <v>14</v>
      </c>
      <c r="H159" s="21" t="s">
        <v>785</v>
      </c>
      <c r="I159" s="37">
        <v>84.8</v>
      </c>
      <c r="J159" s="21" t="s">
        <v>785</v>
      </c>
      <c r="K159" s="37">
        <v>21.2</v>
      </c>
      <c r="L159" s="15">
        <v>40.99</v>
      </c>
      <c r="M159" s="16" t="s">
        <v>541</v>
      </c>
    </row>
    <row r="160" spans="2:13" s="1" customFormat="1" x14ac:dyDescent="0.3">
      <c r="B160" s="14" t="s">
        <v>237</v>
      </c>
      <c r="C160" t="s">
        <v>530</v>
      </c>
      <c r="D160" t="s">
        <v>1318</v>
      </c>
      <c r="E160" t="s">
        <v>1319</v>
      </c>
      <c r="F160" t="s">
        <v>1398</v>
      </c>
      <c r="G160" s="36" t="s">
        <v>11</v>
      </c>
      <c r="H160" s="21" t="s">
        <v>785</v>
      </c>
      <c r="I160" s="37">
        <v>77.94</v>
      </c>
      <c r="J160" s="21" t="s">
        <v>785</v>
      </c>
      <c r="K160" s="37">
        <v>12.99</v>
      </c>
      <c r="L160" s="15">
        <v>19.989999999999998</v>
      </c>
      <c r="M160" s="16" t="s">
        <v>1320</v>
      </c>
    </row>
    <row r="161" spans="2:13" s="1" customFormat="1" x14ac:dyDescent="0.3">
      <c r="B161" s="14" t="s">
        <v>237</v>
      </c>
      <c r="C161" t="s">
        <v>385</v>
      </c>
      <c r="D161" t="s">
        <v>542</v>
      </c>
      <c r="E161" t="s">
        <v>1072</v>
      </c>
      <c r="F161"/>
      <c r="G161" s="36" t="s">
        <v>17</v>
      </c>
      <c r="H161" s="21" t="s">
        <v>785</v>
      </c>
      <c r="I161" s="37">
        <v>41.4</v>
      </c>
      <c r="J161" s="21" t="s">
        <v>785</v>
      </c>
      <c r="K161" s="37">
        <v>3.45</v>
      </c>
      <c r="L161" s="15">
        <v>6.79</v>
      </c>
      <c r="M161" s="16" t="s">
        <v>543</v>
      </c>
    </row>
    <row r="162" spans="2:13" s="1" customFormat="1" x14ac:dyDescent="0.3">
      <c r="B162" s="14" t="s">
        <v>237</v>
      </c>
      <c r="C162" t="s">
        <v>385</v>
      </c>
      <c r="D162" t="s">
        <v>544</v>
      </c>
      <c r="E162" t="s">
        <v>1073</v>
      </c>
      <c r="F162"/>
      <c r="G162" s="36" t="s">
        <v>545</v>
      </c>
      <c r="H162" s="21" t="s">
        <v>785</v>
      </c>
      <c r="I162" s="37">
        <v>213.12</v>
      </c>
      <c r="J162" s="21" t="s">
        <v>785</v>
      </c>
      <c r="K162" s="37">
        <v>1.48</v>
      </c>
      <c r="L162" s="15">
        <v>2.99</v>
      </c>
      <c r="M162" s="16" t="s">
        <v>5</v>
      </c>
    </row>
    <row r="163" spans="2:13" s="1" customFormat="1" x14ac:dyDescent="0.3">
      <c r="B163" s="14" t="s">
        <v>237</v>
      </c>
      <c r="C163" t="s">
        <v>385</v>
      </c>
      <c r="D163" t="s">
        <v>546</v>
      </c>
      <c r="E163" t="s">
        <v>1074</v>
      </c>
      <c r="F163"/>
      <c r="G163" s="36" t="s">
        <v>238</v>
      </c>
      <c r="H163" s="21" t="s">
        <v>785</v>
      </c>
      <c r="I163" s="37">
        <v>96.48</v>
      </c>
      <c r="J163" s="21" t="s">
        <v>785</v>
      </c>
      <c r="K163" s="37">
        <v>2.0099999999999998</v>
      </c>
      <c r="L163" s="15">
        <v>3.99</v>
      </c>
      <c r="M163" s="16" t="s">
        <v>547</v>
      </c>
    </row>
    <row r="164" spans="2:13" s="1" customFormat="1" x14ac:dyDescent="0.3">
      <c r="B164" s="14" t="s">
        <v>548</v>
      </c>
      <c r="C164" t="s">
        <v>918</v>
      </c>
      <c r="D164" t="s">
        <v>665</v>
      </c>
      <c r="E164" t="s">
        <v>1123</v>
      </c>
      <c r="F164"/>
      <c r="G164" s="36" t="s">
        <v>64</v>
      </c>
      <c r="H164" s="21" t="s">
        <v>785</v>
      </c>
      <c r="I164" s="37">
        <v>13.92</v>
      </c>
      <c r="J164" s="21" t="s">
        <v>785</v>
      </c>
      <c r="K164" s="37">
        <v>0.57999999999999996</v>
      </c>
      <c r="L164" s="15">
        <v>1.1499999999999999</v>
      </c>
      <c r="M164" s="16" t="s">
        <v>666</v>
      </c>
    </row>
    <row r="165" spans="2:13" s="1" customFormat="1" x14ac:dyDescent="0.3">
      <c r="B165" s="14" t="s">
        <v>548</v>
      </c>
      <c r="C165" t="s">
        <v>918</v>
      </c>
      <c r="D165" t="s">
        <v>667</v>
      </c>
      <c r="E165" t="s">
        <v>1124</v>
      </c>
      <c r="F165"/>
      <c r="G165" s="36" t="s">
        <v>64</v>
      </c>
      <c r="H165" s="21" t="s">
        <v>785</v>
      </c>
      <c r="I165" s="37">
        <v>48.24</v>
      </c>
      <c r="J165" s="21" t="s">
        <v>785</v>
      </c>
      <c r="K165" s="37">
        <v>2.0099999999999998</v>
      </c>
      <c r="L165" s="15">
        <v>3.99</v>
      </c>
      <c r="M165" s="16" t="s">
        <v>668</v>
      </c>
    </row>
    <row r="166" spans="2:13" s="1" customFormat="1" x14ac:dyDescent="0.3">
      <c r="B166" s="14" t="s">
        <v>548</v>
      </c>
      <c r="C166" t="s">
        <v>918</v>
      </c>
      <c r="D166" t="s">
        <v>669</v>
      </c>
      <c r="E166" t="s">
        <v>1125</v>
      </c>
      <c r="F166"/>
      <c r="G166" s="36" t="s">
        <v>64</v>
      </c>
      <c r="H166" s="21" t="s">
        <v>785</v>
      </c>
      <c r="I166" s="37">
        <v>20.399999999999999</v>
      </c>
      <c r="J166" s="21" t="s">
        <v>785</v>
      </c>
      <c r="K166" s="37">
        <v>0.85</v>
      </c>
      <c r="L166" s="15">
        <v>1.69</v>
      </c>
      <c r="M166" s="16" t="s">
        <v>670</v>
      </c>
    </row>
    <row r="167" spans="2:13" s="1" customFormat="1" x14ac:dyDescent="0.3">
      <c r="B167" s="14" t="s">
        <v>548</v>
      </c>
      <c r="C167" t="s">
        <v>918</v>
      </c>
      <c r="D167" t="s">
        <v>671</v>
      </c>
      <c r="E167" t="s">
        <v>1126</v>
      </c>
      <c r="F167"/>
      <c r="G167" s="36" t="s">
        <v>64</v>
      </c>
      <c r="H167" s="21" t="s">
        <v>785</v>
      </c>
      <c r="I167" s="37">
        <v>28.08</v>
      </c>
      <c r="J167" s="21" t="s">
        <v>785</v>
      </c>
      <c r="K167" s="37">
        <v>1.17</v>
      </c>
      <c r="L167" s="15">
        <v>2.29</v>
      </c>
      <c r="M167" s="16" t="s">
        <v>672</v>
      </c>
    </row>
    <row r="168" spans="2:13" s="1" customFormat="1" x14ac:dyDescent="0.3">
      <c r="B168" s="14" t="s">
        <v>548</v>
      </c>
      <c r="C168" t="s">
        <v>918</v>
      </c>
      <c r="D168" t="s">
        <v>673</v>
      </c>
      <c r="E168" t="s">
        <v>1127</v>
      </c>
      <c r="F168"/>
      <c r="G168" s="36" t="s">
        <v>64</v>
      </c>
      <c r="H168" s="21" t="s">
        <v>785</v>
      </c>
      <c r="I168" s="37">
        <v>34.32</v>
      </c>
      <c r="J168" s="21" t="s">
        <v>785</v>
      </c>
      <c r="K168" s="37">
        <v>1.43</v>
      </c>
      <c r="L168" s="15">
        <v>2.89</v>
      </c>
      <c r="M168" s="16" t="s">
        <v>674</v>
      </c>
    </row>
    <row r="169" spans="2:13" s="1" customFormat="1" x14ac:dyDescent="0.3">
      <c r="B169" s="14" t="s">
        <v>548</v>
      </c>
      <c r="C169" t="s">
        <v>918</v>
      </c>
      <c r="D169" t="s">
        <v>675</v>
      </c>
      <c r="E169" t="s">
        <v>1128</v>
      </c>
      <c r="F169"/>
      <c r="G169" s="36" t="s">
        <v>615</v>
      </c>
      <c r="H169" s="21" t="s">
        <v>785</v>
      </c>
      <c r="I169" s="37">
        <v>133</v>
      </c>
      <c r="J169" s="21" t="s">
        <v>785</v>
      </c>
      <c r="K169" s="37">
        <v>1.33</v>
      </c>
      <c r="L169" s="15">
        <v>2.69</v>
      </c>
      <c r="M169" s="16" t="s">
        <v>676</v>
      </c>
    </row>
    <row r="170" spans="2:13" s="1" customFormat="1" x14ac:dyDescent="0.3">
      <c r="B170" s="14" t="s">
        <v>548</v>
      </c>
      <c r="C170" t="s">
        <v>918</v>
      </c>
      <c r="D170" t="s">
        <v>677</v>
      </c>
      <c r="E170" t="s">
        <v>678</v>
      </c>
      <c r="F170"/>
      <c r="G170" s="36" t="s">
        <v>17</v>
      </c>
      <c r="H170" s="21" t="s">
        <v>785</v>
      </c>
      <c r="I170" s="37">
        <v>44.52</v>
      </c>
      <c r="J170" s="21" t="s">
        <v>785</v>
      </c>
      <c r="K170" s="37">
        <v>3.71</v>
      </c>
      <c r="L170" s="15">
        <v>7.49</v>
      </c>
      <c r="M170" s="16" t="s">
        <v>679</v>
      </c>
    </row>
    <row r="171" spans="2:13" s="1" customFormat="1" x14ac:dyDescent="0.3">
      <c r="B171" s="14" t="s">
        <v>548</v>
      </c>
      <c r="C171" t="s">
        <v>919</v>
      </c>
      <c r="D171" t="s">
        <v>680</v>
      </c>
      <c r="E171" t="s">
        <v>1129</v>
      </c>
      <c r="F171"/>
      <c r="G171" s="36" t="s">
        <v>615</v>
      </c>
      <c r="H171" s="36" t="s">
        <v>8</v>
      </c>
      <c r="I171" s="37">
        <v>95</v>
      </c>
      <c r="J171" s="37">
        <v>9.5</v>
      </c>
      <c r="K171" s="37">
        <v>0.95</v>
      </c>
      <c r="L171" s="15">
        <v>1.89</v>
      </c>
      <c r="M171" s="16" t="s">
        <v>681</v>
      </c>
    </row>
    <row r="172" spans="2:13" s="1" customFormat="1" x14ac:dyDescent="0.3">
      <c r="B172" s="14" t="s">
        <v>548</v>
      </c>
      <c r="C172" t="s">
        <v>919</v>
      </c>
      <c r="D172" t="s">
        <v>682</v>
      </c>
      <c r="E172" t="s">
        <v>683</v>
      </c>
      <c r="F172"/>
      <c r="G172" s="36" t="s">
        <v>615</v>
      </c>
      <c r="H172" s="36" t="s">
        <v>8</v>
      </c>
      <c r="I172" s="37">
        <v>95</v>
      </c>
      <c r="J172" s="37">
        <v>9.5</v>
      </c>
      <c r="K172" s="37">
        <v>0.95</v>
      </c>
      <c r="L172" s="15">
        <v>1.89</v>
      </c>
      <c r="M172" s="16" t="s">
        <v>684</v>
      </c>
    </row>
    <row r="173" spans="2:13" s="1" customFormat="1" x14ac:dyDescent="0.3">
      <c r="B173" s="14" t="s">
        <v>548</v>
      </c>
      <c r="C173" t="s">
        <v>919</v>
      </c>
      <c r="D173" t="s">
        <v>685</v>
      </c>
      <c r="E173" t="s">
        <v>686</v>
      </c>
      <c r="F173"/>
      <c r="G173" s="36" t="s">
        <v>615</v>
      </c>
      <c r="H173" s="36" t="s">
        <v>8</v>
      </c>
      <c r="I173" s="37">
        <v>95</v>
      </c>
      <c r="J173" s="37">
        <v>9.5</v>
      </c>
      <c r="K173" s="37">
        <v>0.95</v>
      </c>
      <c r="L173" s="15">
        <v>1.89</v>
      </c>
      <c r="M173" s="16" t="s">
        <v>687</v>
      </c>
    </row>
    <row r="174" spans="2:13" s="1" customFormat="1" x14ac:dyDescent="0.3">
      <c r="B174" s="14" t="s">
        <v>548</v>
      </c>
      <c r="C174" t="s">
        <v>919</v>
      </c>
      <c r="D174" t="s">
        <v>688</v>
      </c>
      <c r="E174" t="s">
        <v>689</v>
      </c>
      <c r="F174"/>
      <c r="G174" s="36" t="s">
        <v>64</v>
      </c>
      <c r="H174" s="21" t="s">
        <v>785</v>
      </c>
      <c r="I174" s="37">
        <v>42</v>
      </c>
      <c r="J174" s="21" t="s">
        <v>785</v>
      </c>
      <c r="K174" s="37">
        <v>1.75</v>
      </c>
      <c r="L174" s="15">
        <v>3.49</v>
      </c>
      <c r="M174" s="16" t="s">
        <v>690</v>
      </c>
    </row>
    <row r="175" spans="2:13" s="1" customFormat="1" x14ac:dyDescent="0.3">
      <c r="B175" s="14" t="s">
        <v>548</v>
      </c>
      <c r="C175" t="s">
        <v>919</v>
      </c>
      <c r="D175" t="s">
        <v>691</v>
      </c>
      <c r="E175" t="s">
        <v>1130</v>
      </c>
      <c r="F175"/>
      <c r="G175" s="36" t="s">
        <v>64</v>
      </c>
      <c r="H175" s="21" t="s">
        <v>785</v>
      </c>
      <c r="I175" s="37">
        <v>82.8</v>
      </c>
      <c r="J175" s="21" t="s">
        <v>785</v>
      </c>
      <c r="K175" s="37">
        <v>3.45</v>
      </c>
      <c r="L175" s="15">
        <v>6.99</v>
      </c>
      <c r="M175" s="16" t="s">
        <v>692</v>
      </c>
    </row>
    <row r="176" spans="2:13" s="1" customFormat="1" x14ac:dyDescent="0.3">
      <c r="B176" s="14" t="s">
        <v>548</v>
      </c>
      <c r="C176" t="s">
        <v>919</v>
      </c>
      <c r="D176" t="s">
        <v>693</v>
      </c>
      <c r="E176" t="s">
        <v>1131</v>
      </c>
      <c r="F176"/>
      <c r="G176" s="36" t="s">
        <v>64</v>
      </c>
      <c r="H176" s="21" t="s">
        <v>785</v>
      </c>
      <c r="I176" s="37">
        <v>82.8</v>
      </c>
      <c r="J176" s="21" t="s">
        <v>785</v>
      </c>
      <c r="K176" s="37">
        <v>3.45</v>
      </c>
      <c r="L176" s="15">
        <v>6.99</v>
      </c>
      <c r="M176" s="16" t="s">
        <v>694</v>
      </c>
    </row>
    <row r="177" spans="2:13" s="1" customFormat="1" x14ac:dyDescent="0.3">
      <c r="B177" s="14" t="s">
        <v>548</v>
      </c>
      <c r="C177" t="s">
        <v>919</v>
      </c>
      <c r="D177" t="s">
        <v>695</v>
      </c>
      <c r="E177" t="s">
        <v>696</v>
      </c>
      <c r="F177"/>
      <c r="G177" s="36" t="s">
        <v>513</v>
      </c>
      <c r="H177" s="36" t="s">
        <v>498</v>
      </c>
      <c r="I177" s="37">
        <v>61</v>
      </c>
      <c r="J177" s="37">
        <v>6.1</v>
      </c>
      <c r="K177" s="37">
        <v>1.22</v>
      </c>
      <c r="L177" s="15">
        <v>2.4900000000000002</v>
      </c>
      <c r="M177" s="16" t="s">
        <v>697</v>
      </c>
    </row>
    <row r="178" spans="2:13" s="1" customFormat="1" x14ac:dyDescent="0.3">
      <c r="B178" s="14" t="s">
        <v>548</v>
      </c>
      <c r="C178" t="s">
        <v>919</v>
      </c>
      <c r="D178" t="s">
        <v>698</v>
      </c>
      <c r="E178" t="s">
        <v>1132</v>
      </c>
      <c r="F178"/>
      <c r="G178" s="36" t="s">
        <v>615</v>
      </c>
      <c r="H178" s="36" t="s">
        <v>8</v>
      </c>
      <c r="I178" s="37">
        <v>148</v>
      </c>
      <c r="J178" s="37">
        <v>14.8</v>
      </c>
      <c r="K178" s="37">
        <v>1.48</v>
      </c>
      <c r="L178" s="15">
        <v>2.99</v>
      </c>
      <c r="M178" s="16" t="s">
        <v>699</v>
      </c>
    </row>
    <row r="179" spans="2:13" s="1" customFormat="1" x14ac:dyDescent="0.3">
      <c r="B179" s="14" t="s">
        <v>548</v>
      </c>
      <c r="C179" t="s">
        <v>919</v>
      </c>
      <c r="D179" t="s">
        <v>700</v>
      </c>
      <c r="E179" t="s">
        <v>1133</v>
      </c>
      <c r="F179"/>
      <c r="G179" s="36" t="s">
        <v>64</v>
      </c>
      <c r="H179" s="21" t="s">
        <v>785</v>
      </c>
      <c r="I179" s="37">
        <v>22.8</v>
      </c>
      <c r="J179" s="21" t="s">
        <v>785</v>
      </c>
      <c r="K179" s="37">
        <v>0.95</v>
      </c>
      <c r="L179" s="15">
        <v>1.89</v>
      </c>
      <c r="M179" s="16" t="s">
        <v>701</v>
      </c>
    </row>
    <row r="180" spans="2:13" s="1" customFormat="1" x14ac:dyDescent="0.3">
      <c r="B180" s="14" t="s">
        <v>548</v>
      </c>
      <c r="C180" t="s">
        <v>919</v>
      </c>
      <c r="D180" t="s">
        <v>702</v>
      </c>
      <c r="E180" t="s">
        <v>1134</v>
      </c>
      <c r="F180"/>
      <c r="G180" s="36" t="s">
        <v>615</v>
      </c>
      <c r="H180" s="21" t="s">
        <v>785</v>
      </c>
      <c r="I180" s="37">
        <v>292</v>
      </c>
      <c r="J180" s="21" t="s">
        <v>785</v>
      </c>
      <c r="K180" s="37">
        <v>2.92</v>
      </c>
      <c r="L180" s="15">
        <v>5.79</v>
      </c>
      <c r="M180" s="16" t="s">
        <v>5</v>
      </c>
    </row>
    <row r="181" spans="2:13" s="1" customFormat="1" x14ac:dyDescent="0.3">
      <c r="B181" s="14" t="s">
        <v>548</v>
      </c>
      <c r="C181" t="s">
        <v>920</v>
      </c>
      <c r="D181" t="s">
        <v>703</v>
      </c>
      <c r="E181" t="s">
        <v>1135</v>
      </c>
      <c r="F181"/>
      <c r="G181" s="36" t="s">
        <v>64</v>
      </c>
      <c r="H181" s="21" t="s">
        <v>785</v>
      </c>
      <c r="I181" s="37">
        <v>101.76</v>
      </c>
      <c r="J181" s="21" t="s">
        <v>785</v>
      </c>
      <c r="K181" s="37">
        <v>4.24</v>
      </c>
      <c r="L181" s="15">
        <v>8.49</v>
      </c>
      <c r="M181" s="16" t="s">
        <v>704</v>
      </c>
    </row>
    <row r="182" spans="2:13" s="1" customFormat="1" x14ac:dyDescent="0.3">
      <c r="B182" s="14" t="s">
        <v>548</v>
      </c>
      <c r="C182" t="s">
        <v>549</v>
      </c>
      <c r="D182" t="s">
        <v>550</v>
      </c>
      <c r="E182" t="s">
        <v>1077</v>
      </c>
      <c r="F182"/>
      <c r="G182" s="36" t="s">
        <v>6</v>
      </c>
      <c r="H182" s="21" t="s">
        <v>785</v>
      </c>
      <c r="I182" s="37">
        <v>42.93</v>
      </c>
      <c r="J182" s="21" t="s">
        <v>785</v>
      </c>
      <c r="K182" s="37">
        <v>42.93</v>
      </c>
      <c r="L182" s="15">
        <v>84.99</v>
      </c>
      <c r="M182" s="16" t="s">
        <v>551</v>
      </c>
    </row>
    <row r="183" spans="2:13" s="1" customFormat="1" x14ac:dyDescent="0.3">
      <c r="B183" s="14" t="s">
        <v>548</v>
      </c>
      <c r="C183" t="s">
        <v>549</v>
      </c>
      <c r="D183" t="s">
        <v>552</v>
      </c>
      <c r="E183" t="s">
        <v>1078</v>
      </c>
      <c r="F183"/>
      <c r="G183" s="36" t="s">
        <v>6</v>
      </c>
      <c r="H183" s="21" t="s">
        <v>785</v>
      </c>
      <c r="I183" s="37">
        <v>59.6</v>
      </c>
      <c r="J183" s="21" t="s">
        <v>785</v>
      </c>
      <c r="K183" s="37">
        <v>59.6</v>
      </c>
      <c r="L183" s="15">
        <v>115.99</v>
      </c>
      <c r="M183" s="16" t="s">
        <v>553</v>
      </c>
    </row>
    <row r="184" spans="2:13" s="1" customFormat="1" x14ac:dyDescent="0.3">
      <c r="B184" s="14" t="s">
        <v>548</v>
      </c>
      <c r="C184" t="s">
        <v>530</v>
      </c>
      <c r="D184" t="s">
        <v>554</v>
      </c>
      <c r="E184" t="s">
        <v>1079</v>
      </c>
      <c r="F184"/>
      <c r="G184" s="36" t="s">
        <v>6</v>
      </c>
      <c r="H184" s="21" t="s">
        <v>785</v>
      </c>
      <c r="I184" s="37">
        <v>133.56</v>
      </c>
      <c r="J184" s="21" t="s">
        <v>785</v>
      </c>
      <c r="K184" s="37">
        <v>133.56</v>
      </c>
      <c r="L184" s="15">
        <v>255.99</v>
      </c>
      <c r="M184" s="16" t="s">
        <v>555</v>
      </c>
    </row>
    <row r="185" spans="2:13" s="1" customFormat="1" x14ac:dyDescent="0.3">
      <c r="B185" s="14" t="s">
        <v>548</v>
      </c>
      <c r="C185" t="s">
        <v>530</v>
      </c>
      <c r="D185" t="s">
        <v>556</v>
      </c>
      <c r="E185" t="s">
        <v>557</v>
      </c>
      <c r="F185"/>
      <c r="G185" s="36" t="s">
        <v>20</v>
      </c>
      <c r="H185" s="21" t="s">
        <v>785</v>
      </c>
      <c r="I185" s="37">
        <v>151.19999999999999</v>
      </c>
      <c r="J185" s="21" t="s">
        <v>785</v>
      </c>
      <c r="K185" s="37">
        <v>5.04</v>
      </c>
      <c r="L185" s="15">
        <v>9.99</v>
      </c>
      <c r="M185" s="16" t="s">
        <v>558</v>
      </c>
    </row>
    <row r="186" spans="2:13" s="1" customFormat="1" x14ac:dyDescent="0.3">
      <c r="B186" s="14" t="s">
        <v>548</v>
      </c>
      <c r="C186" t="s">
        <v>530</v>
      </c>
      <c r="D186" t="s">
        <v>559</v>
      </c>
      <c r="E186" t="s">
        <v>1080</v>
      </c>
      <c r="F186"/>
      <c r="G186" s="36" t="s">
        <v>9</v>
      </c>
      <c r="H186" s="21" t="s">
        <v>785</v>
      </c>
      <c r="I186" s="37">
        <v>118.72</v>
      </c>
      <c r="J186" s="21" t="s">
        <v>785</v>
      </c>
      <c r="K186" s="37">
        <v>7.42</v>
      </c>
      <c r="L186" s="15">
        <v>14.99</v>
      </c>
      <c r="M186" s="16" t="s">
        <v>560</v>
      </c>
    </row>
    <row r="187" spans="2:13" s="1" customFormat="1" x14ac:dyDescent="0.3">
      <c r="B187" s="14" t="s">
        <v>548</v>
      </c>
      <c r="C187" t="s">
        <v>530</v>
      </c>
      <c r="D187" t="s">
        <v>561</v>
      </c>
      <c r="E187" t="s">
        <v>1081</v>
      </c>
      <c r="F187"/>
      <c r="G187" s="36" t="s">
        <v>498</v>
      </c>
      <c r="H187" s="21" t="s">
        <v>785</v>
      </c>
      <c r="I187" s="37">
        <v>294.14999999999998</v>
      </c>
      <c r="J187" s="21" t="s">
        <v>785</v>
      </c>
      <c r="K187" s="37">
        <v>58.83</v>
      </c>
      <c r="L187" s="15">
        <v>114.99</v>
      </c>
      <c r="M187" s="16" t="s">
        <v>562</v>
      </c>
    </row>
    <row r="188" spans="2:13" s="1" customFormat="1" x14ac:dyDescent="0.3">
      <c r="B188" s="14" t="s">
        <v>548</v>
      </c>
      <c r="C188" t="s">
        <v>530</v>
      </c>
      <c r="D188" t="s">
        <v>563</v>
      </c>
      <c r="E188" t="s">
        <v>1082</v>
      </c>
      <c r="F188"/>
      <c r="G188" s="36" t="s">
        <v>8</v>
      </c>
      <c r="H188" s="21" t="s">
        <v>785</v>
      </c>
      <c r="I188" s="37">
        <v>177.6</v>
      </c>
      <c r="J188" s="21" t="s">
        <v>785</v>
      </c>
      <c r="K188" s="37">
        <v>17.760000000000002</v>
      </c>
      <c r="L188" s="15">
        <v>34.99</v>
      </c>
      <c r="M188" s="16" t="s">
        <v>564</v>
      </c>
    </row>
    <row r="189" spans="2:13" s="1" customFormat="1" x14ac:dyDescent="0.3">
      <c r="B189" s="14" t="s">
        <v>548</v>
      </c>
      <c r="C189" t="s">
        <v>530</v>
      </c>
      <c r="D189" t="s">
        <v>565</v>
      </c>
      <c r="E189" t="s">
        <v>1083</v>
      </c>
      <c r="F189"/>
      <c r="G189" s="36" t="s">
        <v>8</v>
      </c>
      <c r="H189" s="21" t="s">
        <v>785</v>
      </c>
      <c r="I189" s="37">
        <v>100.7</v>
      </c>
      <c r="J189" s="21" t="s">
        <v>785</v>
      </c>
      <c r="K189" s="37">
        <v>10.07</v>
      </c>
      <c r="L189" s="15">
        <v>19.989999999999998</v>
      </c>
      <c r="M189" s="16" t="s">
        <v>566</v>
      </c>
    </row>
    <row r="190" spans="2:13" s="1" customFormat="1" x14ac:dyDescent="0.3">
      <c r="B190" s="14" t="s">
        <v>548</v>
      </c>
      <c r="C190" t="s">
        <v>530</v>
      </c>
      <c r="D190" t="s">
        <v>567</v>
      </c>
      <c r="E190" t="s">
        <v>1084</v>
      </c>
      <c r="F190"/>
      <c r="G190" s="36" t="s">
        <v>8</v>
      </c>
      <c r="H190" s="21" t="s">
        <v>785</v>
      </c>
      <c r="I190" s="37">
        <v>116.6</v>
      </c>
      <c r="J190" s="21" t="s">
        <v>785</v>
      </c>
      <c r="K190" s="37">
        <v>11.66</v>
      </c>
      <c r="L190" s="15">
        <v>22.99</v>
      </c>
      <c r="M190" s="16" t="s">
        <v>568</v>
      </c>
    </row>
    <row r="191" spans="2:13" s="1" customFormat="1" x14ac:dyDescent="0.3">
      <c r="B191" s="14" t="s">
        <v>548</v>
      </c>
      <c r="C191" t="s">
        <v>530</v>
      </c>
      <c r="D191" t="s">
        <v>569</v>
      </c>
      <c r="E191" t="s">
        <v>1085</v>
      </c>
      <c r="F191"/>
      <c r="G191" s="36" t="s">
        <v>498</v>
      </c>
      <c r="H191" s="21" t="s">
        <v>785</v>
      </c>
      <c r="I191" s="37">
        <v>106</v>
      </c>
      <c r="J191" s="21" t="s">
        <v>785</v>
      </c>
      <c r="K191" s="37">
        <v>21.2</v>
      </c>
      <c r="L191" s="15">
        <v>41.99</v>
      </c>
      <c r="M191" s="16" t="s">
        <v>570</v>
      </c>
    </row>
    <row r="192" spans="2:13" s="1" customFormat="1" x14ac:dyDescent="0.3">
      <c r="B192" s="14" t="s">
        <v>548</v>
      </c>
      <c r="C192" t="s">
        <v>530</v>
      </c>
      <c r="D192" t="s">
        <v>571</v>
      </c>
      <c r="E192" t="s">
        <v>1086</v>
      </c>
      <c r="F192"/>
      <c r="G192" s="36" t="s">
        <v>8</v>
      </c>
      <c r="H192" s="21" t="s">
        <v>785</v>
      </c>
      <c r="I192" s="37">
        <v>174.9</v>
      </c>
      <c r="J192" s="21" t="s">
        <v>785</v>
      </c>
      <c r="K192" s="37">
        <v>17.489999999999998</v>
      </c>
      <c r="L192" s="15">
        <v>34.99</v>
      </c>
      <c r="M192" s="16" t="s">
        <v>572</v>
      </c>
    </row>
    <row r="193" spans="2:13" s="1" customFormat="1" x14ac:dyDescent="0.3">
      <c r="B193" s="14" t="s">
        <v>548</v>
      </c>
      <c r="C193" t="s">
        <v>530</v>
      </c>
      <c r="D193" t="s">
        <v>573</v>
      </c>
      <c r="E193" t="s">
        <v>1087</v>
      </c>
      <c r="F193"/>
      <c r="G193" s="36" t="s">
        <v>8</v>
      </c>
      <c r="H193" s="21" t="s">
        <v>785</v>
      </c>
      <c r="I193" s="37">
        <v>201.4</v>
      </c>
      <c r="J193" s="21" t="s">
        <v>785</v>
      </c>
      <c r="K193" s="37">
        <v>20.14</v>
      </c>
      <c r="L193" s="15">
        <v>39.99</v>
      </c>
      <c r="M193" s="16" t="s">
        <v>574</v>
      </c>
    </row>
    <row r="194" spans="2:13" s="1" customFormat="1" x14ac:dyDescent="0.3">
      <c r="B194" s="14" t="s">
        <v>548</v>
      </c>
      <c r="C194" t="s">
        <v>530</v>
      </c>
      <c r="D194" t="s">
        <v>575</v>
      </c>
      <c r="E194" t="s">
        <v>1088</v>
      </c>
      <c r="F194"/>
      <c r="G194" s="36" t="s">
        <v>498</v>
      </c>
      <c r="H194" s="21" t="s">
        <v>785</v>
      </c>
      <c r="I194" s="37">
        <v>201.4</v>
      </c>
      <c r="J194" s="21" t="s">
        <v>785</v>
      </c>
      <c r="K194" s="37">
        <v>40.28</v>
      </c>
      <c r="L194" s="15">
        <v>79.989999999999995</v>
      </c>
      <c r="M194" s="16" t="s">
        <v>576</v>
      </c>
    </row>
    <row r="195" spans="2:13" s="1" customFormat="1" x14ac:dyDescent="0.3">
      <c r="B195" s="14" t="s">
        <v>548</v>
      </c>
      <c r="C195" t="s">
        <v>530</v>
      </c>
      <c r="D195" t="s">
        <v>577</v>
      </c>
      <c r="E195" t="s">
        <v>1089</v>
      </c>
      <c r="F195"/>
      <c r="G195" s="36" t="s">
        <v>8</v>
      </c>
      <c r="H195" s="21" t="s">
        <v>785</v>
      </c>
      <c r="I195" s="37">
        <v>159</v>
      </c>
      <c r="J195" s="21" t="s">
        <v>785</v>
      </c>
      <c r="K195" s="37">
        <v>15.9</v>
      </c>
      <c r="L195" s="15">
        <v>30.99</v>
      </c>
      <c r="M195" s="16" t="s">
        <v>578</v>
      </c>
    </row>
    <row r="196" spans="2:13" s="1" customFormat="1" x14ac:dyDescent="0.3">
      <c r="B196" s="14" t="s">
        <v>548</v>
      </c>
      <c r="C196" t="s">
        <v>530</v>
      </c>
      <c r="D196" t="s">
        <v>579</v>
      </c>
      <c r="E196" t="s">
        <v>1090</v>
      </c>
      <c r="F196"/>
      <c r="G196" s="36" t="s">
        <v>8</v>
      </c>
      <c r="H196" s="21" t="s">
        <v>785</v>
      </c>
      <c r="I196" s="37">
        <v>137.80000000000001</v>
      </c>
      <c r="J196" s="21" t="s">
        <v>785</v>
      </c>
      <c r="K196" s="37">
        <v>13.78</v>
      </c>
      <c r="L196" s="15">
        <v>24.99</v>
      </c>
      <c r="M196" s="16" t="s">
        <v>580</v>
      </c>
    </row>
    <row r="197" spans="2:13" s="1" customFormat="1" x14ac:dyDescent="0.3">
      <c r="B197" s="14" t="s">
        <v>548</v>
      </c>
      <c r="C197" t="s">
        <v>530</v>
      </c>
      <c r="D197" t="s">
        <v>581</v>
      </c>
      <c r="E197" t="s">
        <v>1091</v>
      </c>
      <c r="F197"/>
      <c r="G197" s="36" t="s">
        <v>8</v>
      </c>
      <c r="H197" s="21" t="s">
        <v>785</v>
      </c>
      <c r="I197" s="37">
        <v>296.8</v>
      </c>
      <c r="J197" s="21" t="s">
        <v>785</v>
      </c>
      <c r="K197" s="37">
        <v>29.68</v>
      </c>
      <c r="L197" s="15">
        <v>57.99</v>
      </c>
      <c r="M197" s="16" t="s">
        <v>582</v>
      </c>
    </row>
    <row r="198" spans="2:13" s="1" customFormat="1" x14ac:dyDescent="0.3">
      <c r="B198" s="14" t="s">
        <v>548</v>
      </c>
      <c r="C198" t="s">
        <v>530</v>
      </c>
      <c r="D198" t="s">
        <v>583</v>
      </c>
      <c r="E198" t="s">
        <v>1092</v>
      </c>
      <c r="F198"/>
      <c r="G198" s="36" t="s">
        <v>8</v>
      </c>
      <c r="H198" s="21" t="s">
        <v>785</v>
      </c>
      <c r="I198" s="37">
        <v>233.2</v>
      </c>
      <c r="J198" s="21" t="s">
        <v>785</v>
      </c>
      <c r="K198" s="37">
        <v>23.32</v>
      </c>
      <c r="L198" s="15">
        <v>44.99</v>
      </c>
      <c r="M198" s="16" t="s">
        <v>584</v>
      </c>
    </row>
    <row r="199" spans="2:13" s="1" customFormat="1" x14ac:dyDescent="0.3">
      <c r="B199" s="14" t="s">
        <v>548</v>
      </c>
      <c r="C199" t="s">
        <v>530</v>
      </c>
      <c r="D199" t="s">
        <v>585</v>
      </c>
      <c r="E199" t="s">
        <v>1093</v>
      </c>
      <c r="F199"/>
      <c r="G199" s="36" t="s">
        <v>6</v>
      </c>
      <c r="H199" s="21" t="s">
        <v>785</v>
      </c>
      <c r="I199" s="37">
        <v>54.59</v>
      </c>
      <c r="J199" s="21" t="s">
        <v>785</v>
      </c>
      <c r="K199" s="37">
        <v>54.59</v>
      </c>
      <c r="L199" s="15">
        <v>104.99</v>
      </c>
      <c r="M199" s="16" t="s">
        <v>586</v>
      </c>
    </row>
    <row r="200" spans="2:13" s="1" customFormat="1" x14ac:dyDescent="0.3">
      <c r="B200" s="14" t="s">
        <v>548</v>
      </c>
      <c r="C200" t="s">
        <v>530</v>
      </c>
      <c r="D200" t="s">
        <v>587</v>
      </c>
      <c r="E200" t="s">
        <v>1094</v>
      </c>
      <c r="F200"/>
      <c r="G200" s="36" t="s">
        <v>498</v>
      </c>
      <c r="H200" s="21" t="s">
        <v>785</v>
      </c>
      <c r="I200" s="37">
        <v>254.4</v>
      </c>
      <c r="J200" s="21" t="s">
        <v>785</v>
      </c>
      <c r="K200" s="37">
        <v>50.88</v>
      </c>
      <c r="L200" s="15">
        <v>99.99</v>
      </c>
      <c r="M200" s="16" t="s">
        <v>588</v>
      </c>
    </row>
    <row r="201" spans="2:13" s="1" customFormat="1" x14ac:dyDescent="0.3">
      <c r="B201" s="14" t="s">
        <v>548</v>
      </c>
      <c r="C201" t="s">
        <v>530</v>
      </c>
      <c r="D201" t="s">
        <v>589</v>
      </c>
      <c r="E201" t="s">
        <v>1095</v>
      </c>
      <c r="F201"/>
      <c r="G201" s="36" t="s">
        <v>498</v>
      </c>
      <c r="H201" s="21" t="s">
        <v>785</v>
      </c>
      <c r="I201" s="37">
        <v>172.25</v>
      </c>
      <c r="J201" s="21" t="s">
        <v>785</v>
      </c>
      <c r="K201" s="37">
        <v>34.450000000000003</v>
      </c>
      <c r="L201" s="15">
        <v>68.989999999999995</v>
      </c>
      <c r="M201" s="16" t="s">
        <v>590</v>
      </c>
    </row>
    <row r="202" spans="2:13" s="1" customFormat="1" x14ac:dyDescent="0.3">
      <c r="B202" s="14" t="s">
        <v>548</v>
      </c>
      <c r="C202" t="s">
        <v>530</v>
      </c>
      <c r="D202" t="s">
        <v>591</v>
      </c>
      <c r="E202" t="s">
        <v>1096</v>
      </c>
      <c r="F202"/>
      <c r="G202" s="36" t="s">
        <v>498</v>
      </c>
      <c r="H202" s="21" t="s">
        <v>785</v>
      </c>
      <c r="I202" s="37">
        <v>296.8</v>
      </c>
      <c r="J202" s="21" t="s">
        <v>785</v>
      </c>
      <c r="K202" s="37">
        <v>59.36</v>
      </c>
      <c r="L202" s="15">
        <v>114.99</v>
      </c>
      <c r="M202" s="16" t="s">
        <v>592</v>
      </c>
    </row>
    <row r="203" spans="2:13" s="1" customFormat="1" x14ac:dyDescent="0.3">
      <c r="B203" s="14" t="s">
        <v>548</v>
      </c>
      <c r="C203" t="s">
        <v>530</v>
      </c>
      <c r="D203" t="s">
        <v>593</v>
      </c>
      <c r="E203" t="s">
        <v>1097</v>
      </c>
      <c r="F203"/>
      <c r="G203" s="36" t="s">
        <v>498</v>
      </c>
      <c r="H203" s="21" t="s">
        <v>785</v>
      </c>
      <c r="I203" s="37">
        <v>214.65</v>
      </c>
      <c r="J203" s="21" t="s">
        <v>785</v>
      </c>
      <c r="K203" s="37">
        <v>42.93</v>
      </c>
      <c r="L203" s="15">
        <v>84.99</v>
      </c>
      <c r="M203" s="16" t="s">
        <v>594</v>
      </c>
    </row>
    <row r="204" spans="2:13" s="1" customFormat="1" x14ac:dyDescent="0.3">
      <c r="B204" s="14" t="s">
        <v>548</v>
      </c>
      <c r="C204" t="s">
        <v>530</v>
      </c>
      <c r="D204" t="s">
        <v>595</v>
      </c>
      <c r="E204" t="s">
        <v>1098</v>
      </c>
      <c r="F204"/>
      <c r="G204" s="36" t="s">
        <v>6</v>
      </c>
      <c r="H204" s="21" t="s">
        <v>785</v>
      </c>
      <c r="I204" s="37">
        <v>84.8</v>
      </c>
      <c r="J204" s="21" t="s">
        <v>785</v>
      </c>
      <c r="K204" s="37">
        <v>84.8</v>
      </c>
      <c r="L204" s="15">
        <v>164.99</v>
      </c>
      <c r="M204" s="16" t="s">
        <v>596</v>
      </c>
    </row>
    <row r="205" spans="2:13" s="1" customFormat="1" x14ac:dyDescent="0.3">
      <c r="B205" s="14" t="s">
        <v>548</v>
      </c>
      <c r="C205" t="s">
        <v>530</v>
      </c>
      <c r="D205" t="s">
        <v>597</v>
      </c>
      <c r="E205" t="s">
        <v>1099</v>
      </c>
      <c r="F205"/>
      <c r="G205" s="36" t="s">
        <v>498</v>
      </c>
      <c r="H205" s="21" t="s">
        <v>785</v>
      </c>
      <c r="I205" s="37">
        <v>121.9</v>
      </c>
      <c r="J205" s="21" t="s">
        <v>785</v>
      </c>
      <c r="K205" s="37">
        <v>24.38</v>
      </c>
      <c r="L205" s="15">
        <v>47.99</v>
      </c>
      <c r="M205" s="16" t="s">
        <v>598</v>
      </c>
    </row>
    <row r="206" spans="2:13" s="1" customFormat="1" x14ac:dyDescent="0.3">
      <c r="B206" s="14" t="s">
        <v>548</v>
      </c>
      <c r="C206" t="s">
        <v>530</v>
      </c>
      <c r="D206" t="s">
        <v>599</v>
      </c>
      <c r="E206" t="s">
        <v>1100</v>
      </c>
      <c r="F206"/>
      <c r="G206" s="36" t="s">
        <v>498</v>
      </c>
      <c r="H206" s="21" t="s">
        <v>785</v>
      </c>
      <c r="I206" s="37">
        <v>172.25</v>
      </c>
      <c r="J206" s="21" t="s">
        <v>785</v>
      </c>
      <c r="K206" s="37">
        <v>34.450000000000003</v>
      </c>
      <c r="L206" s="15">
        <v>67.989999999999995</v>
      </c>
      <c r="M206" s="16" t="s">
        <v>600</v>
      </c>
    </row>
    <row r="207" spans="2:13" s="1" customFormat="1" x14ac:dyDescent="0.3">
      <c r="B207" s="14" t="s">
        <v>548</v>
      </c>
      <c r="C207" t="s">
        <v>530</v>
      </c>
      <c r="D207" t="s">
        <v>601</v>
      </c>
      <c r="E207" t="s">
        <v>1101</v>
      </c>
      <c r="F207"/>
      <c r="G207" s="36" t="s">
        <v>11</v>
      </c>
      <c r="H207" s="21" t="s">
        <v>785</v>
      </c>
      <c r="I207" s="37">
        <v>69.959999999999994</v>
      </c>
      <c r="J207" s="21" t="s">
        <v>785</v>
      </c>
      <c r="K207" s="37">
        <v>11.66</v>
      </c>
      <c r="L207" s="15">
        <v>22.99</v>
      </c>
      <c r="M207" s="16" t="s">
        <v>602</v>
      </c>
    </row>
    <row r="208" spans="2:13" s="1" customFormat="1" x14ac:dyDescent="0.3">
      <c r="B208" s="14" t="s">
        <v>548</v>
      </c>
      <c r="C208" t="s">
        <v>530</v>
      </c>
      <c r="D208" t="s">
        <v>603</v>
      </c>
      <c r="E208" t="s">
        <v>1102</v>
      </c>
      <c r="F208"/>
      <c r="G208" s="36" t="s">
        <v>9</v>
      </c>
      <c r="H208" s="21" t="s">
        <v>785</v>
      </c>
      <c r="I208" s="37">
        <v>144.16</v>
      </c>
      <c r="J208" s="21" t="s">
        <v>785</v>
      </c>
      <c r="K208" s="37">
        <v>9.01</v>
      </c>
      <c r="L208" s="15">
        <v>17.989999999999998</v>
      </c>
      <c r="M208" s="16" t="s">
        <v>604</v>
      </c>
    </row>
    <row r="209" spans="2:13" s="1" customFormat="1" x14ac:dyDescent="0.3">
      <c r="B209" s="14" t="s">
        <v>548</v>
      </c>
      <c r="C209" t="s">
        <v>530</v>
      </c>
      <c r="D209" t="s">
        <v>605</v>
      </c>
      <c r="E209" t="s">
        <v>1103</v>
      </c>
      <c r="F209"/>
      <c r="G209" s="36" t="s">
        <v>9</v>
      </c>
      <c r="H209" s="21" t="s">
        <v>785</v>
      </c>
      <c r="I209" s="37">
        <v>178.08</v>
      </c>
      <c r="J209" s="21" t="s">
        <v>785</v>
      </c>
      <c r="K209" s="37">
        <v>11.13</v>
      </c>
      <c r="L209" s="15">
        <v>21.99</v>
      </c>
      <c r="M209" s="16" t="s">
        <v>606</v>
      </c>
    </row>
    <row r="210" spans="2:13" s="1" customFormat="1" x14ac:dyDescent="0.3">
      <c r="B210" s="14" t="s">
        <v>548</v>
      </c>
      <c r="C210" t="s">
        <v>530</v>
      </c>
      <c r="D210" t="s">
        <v>607</v>
      </c>
      <c r="E210" t="s">
        <v>1104</v>
      </c>
      <c r="F210"/>
      <c r="G210" s="36" t="s">
        <v>17</v>
      </c>
      <c r="H210" s="21" t="s">
        <v>785</v>
      </c>
      <c r="I210" s="37">
        <v>168.6</v>
      </c>
      <c r="J210" s="21" t="s">
        <v>785</v>
      </c>
      <c r="K210" s="37">
        <v>14.05</v>
      </c>
      <c r="L210" s="15">
        <v>27.99</v>
      </c>
      <c r="M210" s="16" t="s">
        <v>608</v>
      </c>
    </row>
    <row r="211" spans="2:13" s="1" customFormat="1" x14ac:dyDescent="0.3">
      <c r="B211" s="14" t="s">
        <v>548</v>
      </c>
      <c r="C211" t="s">
        <v>530</v>
      </c>
      <c r="D211" t="s">
        <v>609</v>
      </c>
      <c r="E211" t="s">
        <v>1105</v>
      </c>
      <c r="F211"/>
      <c r="G211" s="36" t="s">
        <v>9</v>
      </c>
      <c r="H211" s="21" t="s">
        <v>785</v>
      </c>
      <c r="I211" s="37">
        <v>76.319999999999993</v>
      </c>
      <c r="J211" s="21" t="s">
        <v>785</v>
      </c>
      <c r="K211" s="37">
        <v>4.7699999999999996</v>
      </c>
      <c r="L211" s="15">
        <v>9.49</v>
      </c>
      <c r="M211" s="16" t="s">
        <v>610</v>
      </c>
    </row>
    <row r="212" spans="2:13" s="1" customFormat="1" x14ac:dyDescent="0.3">
      <c r="B212" s="14" t="s">
        <v>548</v>
      </c>
      <c r="C212" t="s">
        <v>530</v>
      </c>
      <c r="D212" t="s">
        <v>611</v>
      </c>
      <c r="E212" t="s">
        <v>1106</v>
      </c>
      <c r="F212"/>
      <c r="G212" s="36" t="s">
        <v>8</v>
      </c>
      <c r="H212" s="21" t="s">
        <v>785</v>
      </c>
      <c r="I212" s="37">
        <v>114</v>
      </c>
      <c r="J212" s="21" t="s">
        <v>785</v>
      </c>
      <c r="K212" s="37">
        <v>11.4</v>
      </c>
      <c r="L212" s="15">
        <v>21.99</v>
      </c>
      <c r="M212" s="16" t="s">
        <v>612</v>
      </c>
    </row>
    <row r="213" spans="2:13" s="1" customFormat="1" x14ac:dyDescent="0.3">
      <c r="B213" s="14" t="s">
        <v>548</v>
      </c>
      <c r="C213" t="s">
        <v>530</v>
      </c>
      <c r="D213" t="s">
        <v>613</v>
      </c>
      <c r="E213" t="s">
        <v>614</v>
      </c>
      <c r="F213"/>
      <c r="G213" s="36" t="s">
        <v>615</v>
      </c>
      <c r="H213" s="21" t="s">
        <v>785</v>
      </c>
      <c r="I213" s="37">
        <v>69</v>
      </c>
      <c r="J213" s="21" t="s">
        <v>785</v>
      </c>
      <c r="K213" s="37">
        <v>0.69</v>
      </c>
      <c r="L213" s="15">
        <v>1.39</v>
      </c>
      <c r="M213" s="16" t="s">
        <v>616</v>
      </c>
    </row>
    <row r="214" spans="2:13" s="1" customFormat="1" x14ac:dyDescent="0.3">
      <c r="B214" s="14" t="s">
        <v>548</v>
      </c>
      <c r="C214" t="s">
        <v>530</v>
      </c>
      <c r="D214" t="s">
        <v>617</v>
      </c>
      <c r="E214" t="s">
        <v>1107</v>
      </c>
      <c r="F214"/>
      <c r="G214" s="36" t="s">
        <v>615</v>
      </c>
      <c r="H214" s="21" t="s">
        <v>785</v>
      </c>
      <c r="I214" s="37">
        <v>122</v>
      </c>
      <c r="J214" s="21" t="s">
        <v>785</v>
      </c>
      <c r="K214" s="37">
        <v>1.22</v>
      </c>
      <c r="L214" s="15">
        <v>2.4900000000000002</v>
      </c>
      <c r="M214" s="16" t="s">
        <v>618</v>
      </c>
    </row>
    <row r="215" spans="2:13" s="1" customFormat="1" x14ac:dyDescent="0.3">
      <c r="B215" s="14" t="s">
        <v>548</v>
      </c>
      <c r="C215" t="s">
        <v>530</v>
      </c>
      <c r="D215" t="s">
        <v>619</v>
      </c>
      <c r="E215" t="s">
        <v>1108</v>
      </c>
      <c r="F215"/>
      <c r="G215" s="36" t="s">
        <v>615</v>
      </c>
      <c r="H215" s="21" t="s">
        <v>785</v>
      </c>
      <c r="I215" s="37">
        <v>148</v>
      </c>
      <c r="J215" s="21" t="s">
        <v>785</v>
      </c>
      <c r="K215" s="37">
        <v>1.48</v>
      </c>
      <c r="L215" s="15">
        <v>2.99</v>
      </c>
      <c r="M215" s="16" t="s">
        <v>620</v>
      </c>
    </row>
    <row r="216" spans="2:13" s="1" customFormat="1" x14ac:dyDescent="0.3">
      <c r="B216" s="14" t="s">
        <v>548</v>
      </c>
      <c r="C216" t="s">
        <v>530</v>
      </c>
      <c r="D216" t="s">
        <v>621</v>
      </c>
      <c r="E216" t="s">
        <v>622</v>
      </c>
      <c r="F216"/>
      <c r="G216" s="36" t="s">
        <v>6</v>
      </c>
      <c r="H216" s="21" t="s">
        <v>785</v>
      </c>
      <c r="I216" s="37">
        <v>89.04</v>
      </c>
      <c r="J216" s="21" t="s">
        <v>785</v>
      </c>
      <c r="K216" s="37">
        <v>89.04</v>
      </c>
      <c r="L216" s="15">
        <v>174.99</v>
      </c>
      <c r="M216" s="16" t="s">
        <v>623</v>
      </c>
    </row>
    <row r="217" spans="2:13" s="1" customFormat="1" x14ac:dyDescent="0.3">
      <c r="B217" s="14" t="s">
        <v>548</v>
      </c>
      <c r="C217" t="s">
        <v>530</v>
      </c>
      <c r="D217" t="s">
        <v>624</v>
      </c>
      <c r="E217" t="s">
        <v>625</v>
      </c>
      <c r="F217"/>
      <c r="G217" s="36" t="s">
        <v>6</v>
      </c>
      <c r="H217" s="21" t="s">
        <v>785</v>
      </c>
      <c r="I217" s="37">
        <v>101.23</v>
      </c>
      <c r="J217" s="21" t="s">
        <v>785</v>
      </c>
      <c r="K217" s="37">
        <v>101.23</v>
      </c>
      <c r="L217" s="15">
        <v>199.99</v>
      </c>
      <c r="M217" s="16" t="s">
        <v>626</v>
      </c>
    </row>
    <row r="218" spans="2:13" s="1" customFormat="1" x14ac:dyDescent="0.3">
      <c r="B218" s="14" t="s">
        <v>548</v>
      </c>
      <c r="C218" t="s">
        <v>530</v>
      </c>
      <c r="D218" t="s">
        <v>627</v>
      </c>
      <c r="E218" t="s">
        <v>628</v>
      </c>
      <c r="F218"/>
      <c r="G218" s="36" t="s">
        <v>6</v>
      </c>
      <c r="H218" s="21" t="s">
        <v>785</v>
      </c>
      <c r="I218" s="37">
        <v>159</v>
      </c>
      <c r="J218" s="21" t="s">
        <v>785</v>
      </c>
      <c r="K218" s="37">
        <v>159</v>
      </c>
      <c r="L218" s="15">
        <v>314.99</v>
      </c>
      <c r="M218" s="16" t="s">
        <v>629</v>
      </c>
    </row>
    <row r="219" spans="2:13" s="1" customFormat="1" x14ac:dyDescent="0.3">
      <c r="B219" s="14" t="s">
        <v>548</v>
      </c>
      <c r="C219" t="s">
        <v>530</v>
      </c>
      <c r="D219" t="s">
        <v>630</v>
      </c>
      <c r="E219" t="s">
        <v>1109</v>
      </c>
      <c r="F219"/>
      <c r="G219" s="36" t="s">
        <v>6</v>
      </c>
      <c r="H219" s="21" t="s">
        <v>785</v>
      </c>
      <c r="I219" s="37">
        <v>84.8</v>
      </c>
      <c r="J219" s="21" t="s">
        <v>785</v>
      </c>
      <c r="K219" s="37">
        <v>84.8</v>
      </c>
      <c r="L219" s="15">
        <v>169.99</v>
      </c>
      <c r="M219" s="16" t="s">
        <v>631</v>
      </c>
    </row>
    <row r="220" spans="2:13" s="1" customFormat="1" x14ac:dyDescent="0.3">
      <c r="B220" s="14" t="s">
        <v>548</v>
      </c>
      <c r="C220" t="s">
        <v>530</v>
      </c>
      <c r="D220" t="s">
        <v>632</v>
      </c>
      <c r="E220" t="s">
        <v>1110</v>
      </c>
      <c r="F220"/>
      <c r="G220" s="36" t="s">
        <v>6</v>
      </c>
      <c r="H220" s="21" t="s">
        <v>785</v>
      </c>
      <c r="I220" s="37">
        <v>106</v>
      </c>
      <c r="J220" s="21" t="s">
        <v>785</v>
      </c>
      <c r="K220" s="37">
        <v>106</v>
      </c>
      <c r="L220" s="15">
        <v>209.99</v>
      </c>
      <c r="M220" s="16" t="s">
        <v>633</v>
      </c>
    </row>
    <row r="221" spans="2:13" s="1" customFormat="1" x14ac:dyDescent="0.3">
      <c r="B221" s="14" t="s">
        <v>548</v>
      </c>
      <c r="C221" t="s">
        <v>385</v>
      </c>
      <c r="D221" t="s">
        <v>634</v>
      </c>
      <c r="E221" t="s">
        <v>1111</v>
      </c>
      <c r="F221"/>
      <c r="G221" s="36" t="s">
        <v>17</v>
      </c>
      <c r="H221" s="21" t="s">
        <v>785</v>
      </c>
      <c r="I221" s="37">
        <v>101.76</v>
      </c>
      <c r="J221" s="21" t="s">
        <v>785</v>
      </c>
      <c r="K221" s="37">
        <v>8.48</v>
      </c>
      <c r="L221" s="15">
        <v>16.989999999999998</v>
      </c>
      <c r="M221" s="16" t="s">
        <v>635</v>
      </c>
    </row>
    <row r="222" spans="2:13" s="1" customFormat="1" x14ac:dyDescent="0.3">
      <c r="B222" s="14" t="s">
        <v>548</v>
      </c>
      <c r="C222" t="s">
        <v>385</v>
      </c>
      <c r="D222" t="s">
        <v>636</v>
      </c>
      <c r="E222" t="s">
        <v>1112</v>
      </c>
      <c r="F222"/>
      <c r="G222" s="36" t="s">
        <v>17</v>
      </c>
      <c r="H222" s="21" t="s">
        <v>785</v>
      </c>
      <c r="I222" s="37">
        <v>108.12</v>
      </c>
      <c r="J222" s="21" t="s">
        <v>785</v>
      </c>
      <c r="K222" s="37">
        <v>9.01</v>
      </c>
      <c r="L222" s="15">
        <v>17.989999999999998</v>
      </c>
      <c r="M222" s="16" t="s">
        <v>637</v>
      </c>
    </row>
    <row r="223" spans="2:13" s="1" customFormat="1" x14ac:dyDescent="0.3">
      <c r="B223" s="14" t="s">
        <v>548</v>
      </c>
      <c r="C223" t="s">
        <v>385</v>
      </c>
      <c r="D223" t="s">
        <v>638</v>
      </c>
      <c r="E223" t="s">
        <v>1113</v>
      </c>
      <c r="F223"/>
      <c r="G223" s="36" t="s">
        <v>17</v>
      </c>
      <c r="H223" s="21" t="s">
        <v>785</v>
      </c>
      <c r="I223" s="37">
        <v>87.72</v>
      </c>
      <c r="J223" s="21" t="s">
        <v>785</v>
      </c>
      <c r="K223" s="37">
        <v>7.31</v>
      </c>
      <c r="L223" s="15">
        <v>14.49</v>
      </c>
      <c r="M223" s="16" t="s">
        <v>639</v>
      </c>
    </row>
    <row r="224" spans="2:13" s="1" customFormat="1" x14ac:dyDescent="0.3">
      <c r="B224" s="14" t="s">
        <v>548</v>
      </c>
      <c r="C224" t="s">
        <v>385</v>
      </c>
      <c r="D224" t="s">
        <v>640</v>
      </c>
      <c r="E224" t="s">
        <v>1114</v>
      </c>
      <c r="F224"/>
      <c r="G224" s="36" t="s">
        <v>6</v>
      </c>
      <c r="H224" s="21" t="s">
        <v>785</v>
      </c>
      <c r="I224" s="37">
        <v>25.44</v>
      </c>
      <c r="J224" s="21" t="s">
        <v>785</v>
      </c>
      <c r="K224" s="37">
        <v>25.44</v>
      </c>
      <c r="L224" s="15">
        <v>49.99</v>
      </c>
      <c r="M224" s="16" t="s">
        <v>641</v>
      </c>
    </row>
    <row r="225" spans="2:13" s="1" customFormat="1" x14ac:dyDescent="0.3">
      <c r="B225" s="14" t="s">
        <v>548</v>
      </c>
      <c r="C225" t="s">
        <v>385</v>
      </c>
      <c r="D225" t="s">
        <v>642</v>
      </c>
      <c r="E225" t="s">
        <v>1115</v>
      </c>
      <c r="F225"/>
      <c r="G225" s="36" t="s">
        <v>6</v>
      </c>
      <c r="H225" s="21" t="s">
        <v>785</v>
      </c>
      <c r="I225" s="37">
        <v>68.900000000000006</v>
      </c>
      <c r="J225" s="21" t="s">
        <v>785</v>
      </c>
      <c r="K225" s="37">
        <v>68.900000000000006</v>
      </c>
      <c r="L225" s="15">
        <v>135.99</v>
      </c>
      <c r="M225" s="16" t="s">
        <v>643</v>
      </c>
    </row>
    <row r="226" spans="2:13" s="1" customFormat="1" x14ac:dyDescent="0.3">
      <c r="B226" s="14" t="s">
        <v>548</v>
      </c>
      <c r="C226" t="s">
        <v>385</v>
      </c>
      <c r="D226" t="s">
        <v>644</v>
      </c>
      <c r="E226" t="s">
        <v>1116</v>
      </c>
      <c r="F226"/>
      <c r="G226" s="36" t="s">
        <v>6</v>
      </c>
      <c r="H226" s="21" t="s">
        <v>785</v>
      </c>
      <c r="I226" s="37">
        <v>80.56</v>
      </c>
      <c r="J226" s="21" t="s">
        <v>785</v>
      </c>
      <c r="K226" s="37">
        <v>80.56</v>
      </c>
      <c r="L226" s="15">
        <v>159.99</v>
      </c>
      <c r="M226" s="16" t="s">
        <v>645</v>
      </c>
    </row>
    <row r="227" spans="2:13" s="1" customFormat="1" x14ac:dyDescent="0.3">
      <c r="B227" s="14" t="s">
        <v>548</v>
      </c>
      <c r="C227" t="s">
        <v>385</v>
      </c>
      <c r="D227" t="s">
        <v>646</v>
      </c>
      <c r="E227" t="s">
        <v>1117</v>
      </c>
      <c r="F227"/>
      <c r="G227" s="36" t="s">
        <v>8</v>
      </c>
      <c r="H227" s="21" t="s">
        <v>785</v>
      </c>
      <c r="I227" s="37">
        <v>84.8</v>
      </c>
      <c r="J227" s="21" t="s">
        <v>785</v>
      </c>
      <c r="K227" s="37">
        <v>8.48</v>
      </c>
      <c r="L227" s="15">
        <v>16.989999999999998</v>
      </c>
      <c r="M227" s="16" t="s">
        <v>647</v>
      </c>
    </row>
    <row r="228" spans="2:13" s="1" customFormat="1" x14ac:dyDescent="0.3">
      <c r="B228" s="14" t="s">
        <v>548</v>
      </c>
      <c r="C228" t="s">
        <v>385</v>
      </c>
      <c r="D228" t="s">
        <v>648</v>
      </c>
      <c r="E228" t="s">
        <v>1118</v>
      </c>
      <c r="F228"/>
      <c r="G228" s="36" t="s">
        <v>17</v>
      </c>
      <c r="H228" s="21" t="s">
        <v>785</v>
      </c>
      <c r="I228" s="37">
        <v>60.48</v>
      </c>
      <c r="J228" s="21" t="s">
        <v>785</v>
      </c>
      <c r="K228" s="37">
        <v>5.04</v>
      </c>
      <c r="L228" s="15">
        <v>9.99</v>
      </c>
      <c r="M228" s="16" t="s">
        <v>649</v>
      </c>
    </row>
    <row r="229" spans="2:13" s="1" customFormat="1" x14ac:dyDescent="0.3">
      <c r="B229" s="14" t="s">
        <v>548</v>
      </c>
      <c r="C229" t="s">
        <v>385</v>
      </c>
      <c r="D229" t="s">
        <v>650</v>
      </c>
      <c r="E229" t="s">
        <v>1119</v>
      </c>
      <c r="F229"/>
      <c r="G229" s="36" t="s">
        <v>17</v>
      </c>
      <c r="H229" s="21" t="s">
        <v>785</v>
      </c>
      <c r="I229" s="37">
        <v>65.52</v>
      </c>
      <c r="J229" s="21" t="s">
        <v>785</v>
      </c>
      <c r="K229" s="37">
        <v>5.46</v>
      </c>
      <c r="L229" s="15">
        <v>10.99</v>
      </c>
      <c r="M229" s="16" t="s">
        <v>651</v>
      </c>
    </row>
    <row r="230" spans="2:13" s="1" customFormat="1" x14ac:dyDescent="0.3">
      <c r="B230" s="14" t="s">
        <v>548</v>
      </c>
      <c r="C230" t="s">
        <v>385</v>
      </c>
      <c r="D230" t="s">
        <v>652</v>
      </c>
      <c r="E230" t="s">
        <v>1120</v>
      </c>
      <c r="F230"/>
      <c r="G230" s="36" t="s">
        <v>615</v>
      </c>
      <c r="H230" s="21" t="s">
        <v>785</v>
      </c>
      <c r="I230" s="37">
        <v>122</v>
      </c>
      <c r="J230" s="21" t="s">
        <v>785</v>
      </c>
      <c r="K230" s="37">
        <v>1.22</v>
      </c>
      <c r="L230" s="15">
        <v>2.4900000000000002</v>
      </c>
      <c r="M230" s="16" t="s">
        <v>653</v>
      </c>
    </row>
    <row r="231" spans="2:13" s="1" customFormat="1" x14ac:dyDescent="0.3">
      <c r="B231" s="14" t="s">
        <v>548</v>
      </c>
      <c r="C231" t="s">
        <v>385</v>
      </c>
      <c r="D231" t="s">
        <v>654</v>
      </c>
      <c r="E231" t="s">
        <v>1121</v>
      </c>
      <c r="F231"/>
      <c r="G231" s="36" t="s">
        <v>615</v>
      </c>
      <c r="H231" s="21" t="s">
        <v>785</v>
      </c>
      <c r="I231" s="37">
        <v>175</v>
      </c>
      <c r="J231" s="21" t="s">
        <v>785</v>
      </c>
      <c r="K231" s="37">
        <v>1.75</v>
      </c>
      <c r="L231" s="15">
        <v>3.49</v>
      </c>
      <c r="M231" s="16" t="s">
        <v>655</v>
      </c>
    </row>
    <row r="232" spans="2:13" s="1" customFormat="1" x14ac:dyDescent="0.3">
      <c r="B232" s="14" t="s">
        <v>548</v>
      </c>
      <c r="C232" t="s">
        <v>385</v>
      </c>
      <c r="D232" t="s">
        <v>656</v>
      </c>
      <c r="E232" t="s">
        <v>1122</v>
      </c>
      <c r="F232"/>
      <c r="G232" s="36" t="s">
        <v>10</v>
      </c>
      <c r="H232" s="21" t="s">
        <v>785</v>
      </c>
      <c r="I232" s="37">
        <v>67.84</v>
      </c>
      <c r="J232" s="21" t="s">
        <v>785</v>
      </c>
      <c r="K232" s="37">
        <v>8.48</v>
      </c>
      <c r="L232" s="15">
        <v>16.989999999999998</v>
      </c>
      <c r="M232" s="16" t="s">
        <v>657</v>
      </c>
    </row>
    <row r="233" spans="2:13" s="1" customFormat="1" x14ac:dyDescent="0.3">
      <c r="B233" s="14" t="s">
        <v>548</v>
      </c>
      <c r="C233" t="s">
        <v>385</v>
      </c>
      <c r="D233" t="s">
        <v>658</v>
      </c>
      <c r="E233" t="s">
        <v>659</v>
      </c>
      <c r="F233"/>
      <c r="G233" s="36" t="s">
        <v>10</v>
      </c>
      <c r="H233" s="21" t="s">
        <v>785</v>
      </c>
      <c r="I233" s="37">
        <v>47.92</v>
      </c>
      <c r="J233" s="21" t="s">
        <v>785</v>
      </c>
      <c r="K233" s="37">
        <v>5.99</v>
      </c>
      <c r="L233" s="15">
        <v>11.99</v>
      </c>
      <c r="M233" s="16" t="s">
        <v>660</v>
      </c>
    </row>
    <row r="234" spans="2:13" s="1" customFormat="1" x14ac:dyDescent="0.3">
      <c r="B234" s="14" t="s">
        <v>548</v>
      </c>
      <c r="C234" t="s">
        <v>385</v>
      </c>
      <c r="D234" t="s">
        <v>661</v>
      </c>
      <c r="E234" t="s">
        <v>662</v>
      </c>
      <c r="F234"/>
      <c r="G234" s="36" t="s">
        <v>663</v>
      </c>
      <c r="H234" s="21" t="s">
        <v>785</v>
      </c>
      <c r="I234" s="37">
        <v>636</v>
      </c>
      <c r="J234" s="21" t="s">
        <v>785</v>
      </c>
      <c r="K234" s="37">
        <v>15.9</v>
      </c>
      <c r="L234" s="15">
        <v>29.99</v>
      </c>
      <c r="M234" s="16" t="s">
        <v>664</v>
      </c>
    </row>
    <row r="235" spans="2:13" s="1" customFormat="1" x14ac:dyDescent="0.3">
      <c r="B235" s="14" t="s">
        <v>548</v>
      </c>
      <c r="C235" t="s">
        <v>921</v>
      </c>
      <c r="D235" t="s">
        <v>705</v>
      </c>
      <c r="E235" t="s">
        <v>1136</v>
      </c>
      <c r="F235"/>
      <c r="G235" s="36" t="s">
        <v>615</v>
      </c>
      <c r="H235" s="36" t="s">
        <v>8</v>
      </c>
      <c r="I235" s="37">
        <v>122</v>
      </c>
      <c r="J235" s="37">
        <v>12.2</v>
      </c>
      <c r="K235" s="37">
        <v>1.22</v>
      </c>
      <c r="L235" s="15">
        <v>2.4900000000000002</v>
      </c>
      <c r="M235" s="16" t="s">
        <v>706</v>
      </c>
    </row>
    <row r="236" spans="2:13" s="1" customFormat="1" x14ac:dyDescent="0.3">
      <c r="B236" s="14" t="s">
        <v>548</v>
      </c>
      <c r="C236" t="s">
        <v>921</v>
      </c>
      <c r="D236" t="s">
        <v>707</v>
      </c>
      <c r="E236" t="s">
        <v>1137</v>
      </c>
      <c r="F236"/>
      <c r="G236" s="36" t="s">
        <v>64</v>
      </c>
      <c r="H236" s="21" t="s">
        <v>785</v>
      </c>
      <c r="I236" s="37">
        <v>42</v>
      </c>
      <c r="J236" s="21" t="s">
        <v>785</v>
      </c>
      <c r="K236" s="37">
        <v>1.75</v>
      </c>
      <c r="L236" s="15">
        <v>3.49</v>
      </c>
      <c r="M236" s="16" t="s">
        <v>708</v>
      </c>
    </row>
    <row r="237" spans="2:13" s="1" customFormat="1" x14ac:dyDescent="0.3">
      <c r="B237" s="14" t="s">
        <v>548</v>
      </c>
      <c r="C237" t="s">
        <v>921</v>
      </c>
      <c r="D237" t="s">
        <v>709</v>
      </c>
      <c r="E237" t="s">
        <v>1138</v>
      </c>
      <c r="F237"/>
      <c r="G237" s="36" t="s">
        <v>64</v>
      </c>
      <c r="H237" s="21" t="s">
        <v>785</v>
      </c>
      <c r="I237" s="37">
        <v>67.44</v>
      </c>
      <c r="J237" s="21" t="s">
        <v>785</v>
      </c>
      <c r="K237" s="37">
        <v>2.81</v>
      </c>
      <c r="L237" s="15">
        <v>5.49</v>
      </c>
      <c r="M237" s="16" t="s">
        <v>710</v>
      </c>
    </row>
    <row r="238" spans="2:13" s="1" customFormat="1" x14ac:dyDescent="0.3">
      <c r="B238" s="14" t="s">
        <v>548</v>
      </c>
      <c r="C238" t="s">
        <v>921</v>
      </c>
      <c r="D238" t="s">
        <v>711</v>
      </c>
      <c r="E238" t="s">
        <v>1139</v>
      </c>
      <c r="F238"/>
      <c r="G238" s="36" t="s">
        <v>64</v>
      </c>
      <c r="H238" s="21" t="s">
        <v>785</v>
      </c>
      <c r="I238" s="37">
        <v>29.28</v>
      </c>
      <c r="J238" s="21" t="s">
        <v>785</v>
      </c>
      <c r="K238" s="37">
        <v>1.22</v>
      </c>
      <c r="L238" s="15">
        <v>2.4900000000000002</v>
      </c>
      <c r="M238" s="16" t="s">
        <v>5</v>
      </c>
    </row>
    <row r="239" spans="2:13" s="1" customFormat="1" x14ac:dyDescent="0.3">
      <c r="B239" s="14" t="s">
        <v>548</v>
      </c>
      <c r="C239" t="s">
        <v>902</v>
      </c>
      <c r="D239" t="s">
        <v>712</v>
      </c>
      <c r="E239" t="s">
        <v>1140</v>
      </c>
      <c r="F239"/>
      <c r="G239" s="36" t="s">
        <v>8</v>
      </c>
      <c r="H239" s="21" t="s">
        <v>785</v>
      </c>
      <c r="I239" s="37">
        <v>222.6</v>
      </c>
      <c r="J239" s="21" t="s">
        <v>785</v>
      </c>
      <c r="K239" s="37">
        <v>22.26</v>
      </c>
      <c r="L239" s="15">
        <v>43.99</v>
      </c>
      <c r="M239" s="16" t="s">
        <v>713</v>
      </c>
    </row>
    <row r="240" spans="2:13" s="1" customFormat="1" x14ac:dyDescent="0.3">
      <c r="B240" s="14" t="s">
        <v>548</v>
      </c>
      <c r="C240" t="s">
        <v>902</v>
      </c>
      <c r="D240" t="s">
        <v>714</v>
      </c>
      <c r="E240" t="s">
        <v>1141</v>
      </c>
      <c r="F240"/>
      <c r="G240" s="36" t="s">
        <v>498</v>
      </c>
      <c r="H240" s="21" t="s">
        <v>785</v>
      </c>
      <c r="I240" s="37">
        <v>318</v>
      </c>
      <c r="J240" s="21" t="s">
        <v>785</v>
      </c>
      <c r="K240" s="37">
        <v>63.6</v>
      </c>
      <c r="L240" s="15">
        <v>124.99</v>
      </c>
      <c r="M240" s="16" t="s">
        <v>715</v>
      </c>
    </row>
    <row r="241" spans="2:13" s="1" customFormat="1" x14ac:dyDescent="0.3">
      <c r="B241" s="14" t="s">
        <v>548</v>
      </c>
      <c r="C241" t="s">
        <v>902</v>
      </c>
      <c r="D241" t="s">
        <v>716</v>
      </c>
      <c r="E241" t="s">
        <v>1142</v>
      </c>
      <c r="F241"/>
      <c r="G241" s="36" t="s">
        <v>8</v>
      </c>
      <c r="H241" s="21" t="s">
        <v>785</v>
      </c>
      <c r="I241" s="37">
        <v>143.1</v>
      </c>
      <c r="J241" s="21" t="s">
        <v>785</v>
      </c>
      <c r="K241" s="37">
        <v>14.31</v>
      </c>
      <c r="L241" s="15">
        <v>27.99</v>
      </c>
      <c r="M241" s="16" t="s">
        <v>717</v>
      </c>
    </row>
    <row r="242" spans="2:13" s="1" customFormat="1" x14ac:dyDescent="0.3">
      <c r="B242" s="14" t="s">
        <v>548</v>
      </c>
      <c r="C242" t="s">
        <v>902</v>
      </c>
      <c r="D242" t="s">
        <v>718</v>
      </c>
      <c r="E242" t="s">
        <v>1143</v>
      </c>
      <c r="F242"/>
      <c r="G242" s="36" t="s">
        <v>498</v>
      </c>
      <c r="H242" s="21" t="s">
        <v>785</v>
      </c>
      <c r="I242" s="37">
        <v>145.75</v>
      </c>
      <c r="J242" s="21" t="s">
        <v>785</v>
      </c>
      <c r="K242" s="37">
        <v>29.15</v>
      </c>
      <c r="L242" s="15">
        <v>58.3</v>
      </c>
      <c r="M242" s="16" t="s">
        <v>719</v>
      </c>
    </row>
    <row r="243" spans="2:13" s="1" customFormat="1" x14ac:dyDescent="0.3">
      <c r="B243" s="14" t="s">
        <v>548</v>
      </c>
      <c r="C243" t="s">
        <v>902</v>
      </c>
      <c r="D243" t="s">
        <v>720</v>
      </c>
      <c r="E243" t="s">
        <v>1144</v>
      </c>
      <c r="F243"/>
      <c r="G243" s="36" t="s">
        <v>498</v>
      </c>
      <c r="H243" s="21" t="s">
        <v>785</v>
      </c>
      <c r="I243" s="37">
        <v>84.8</v>
      </c>
      <c r="J243" s="21" t="s">
        <v>785</v>
      </c>
      <c r="K243" s="37">
        <v>16.96</v>
      </c>
      <c r="L243" s="15">
        <v>32.99</v>
      </c>
      <c r="M243" s="16" t="s">
        <v>721</v>
      </c>
    </row>
    <row r="244" spans="2:13" s="1" customFormat="1" x14ac:dyDescent="0.3">
      <c r="B244" s="14" t="s">
        <v>548</v>
      </c>
      <c r="C244" t="s">
        <v>902</v>
      </c>
      <c r="D244" t="s">
        <v>722</v>
      </c>
      <c r="E244" t="s">
        <v>1145</v>
      </c>
      <c r="F244"/>
      <c r="G244" s="36" t="s">
        <v>6</v>
      </c>
      <c r="H244" s="21" t="s">
        <v>785</v>
      </c>
      <c r="I244" s="37">
        <v>42.4</v>
      </c>
      <c r="J244" s="21" t="s">
        <v>785</v>
      </c>
      <c r="K244" s="37">
        <v>42.4</v>
      </c>
      <c r="L244" s="15">
        <v>84.99</v>
      </c>
      <c r="M244" s="16" t="s">
        <v>723</v>
      </c>
    </row>
    <row r="245" spans="2:13" s="1" customFormat="1" x14ac:dyDescent="0.3">
      <c r="B245" s="14" t="s">
        <v>548</v>
      </c>
      <c r="C245" t="s">
        <v>902</v>
      </c>
      <c r="D245" t="s">
        <v>724</v>
      </c>
      <c r="E245" t="s">
        <v>1146</v>
      </c>
      <c r="F245"/>
      <c r="G245" s="36" t="s">
        <v>6</v>
      </c>
      <c r="H245" s="21" t="s">
        <v>785</v>
      </c>
      <c r="I245" s="37">
        <v>68.900000000000006</v>
      </c>
      <c r="J245" s="21" t="s">
        <v>785</v>
      </c>
      <c r="K245" s="37">
        <v>68.900000000000006</v>
      </c>
      <c r="L245" s="15">
        <v>134.99</v>
      </c>
      <c r="M245" s="16" t="s">
        <v>725</v>
      </c>
    </row>
    <row r="246" spans="2:13" s="1" customFormat="1" x14ac:dyDescent="0.3">
      <c r="B246" s="14" t="s">
        <v>548</v>
      </c>
      <c r="C246" t="s">
        <v>902</v>
      </c>
      <c r="D246" t="s">
        <v>726</v>
      </c>
      <c r="E246" t="s">
        <v>1147</v>
      </c>
      <c r="F246"/>
      <c r="G246" s="36" t="s">
        <v>513</v>
      </c>
      <c r="H246" s="36" t="s">
        <v>498</v>
      </c>
      <c r="I246" s="37">
        <v>47.5</v>
      </c>
      <c r="J246" s="37">
        <v>4.75</v>
      </c>
      <c r="K246" s="37">
        <v>0.95</v>
      </c>
      <c r="L246" s="15">
        <v>1.89</v>
      </c>
      <c r="M246" s="16" t="s">
        <v>727</v>
      </c>
    </row>
    <row r="247" spans="2:13" s="1" customFormat="1" x14ac:dyDescent="0.3">
      <c r="B247" s="14" t="s">
        <v>548</v>
      </c>
      <c r="C247" t="s">
        <v>902</v>
      </c>
      <c r="D247" t="s">
        <v>728</v>
      </c>
      <c r="E247" t="s">
        <v>1148</v>
      </c>
      <c r="F247"/>
      <c r="G247" s="36" t="s">
        <v>615</v>
      </c>
      <c r="H247" s="36" t="s">
        <v>8</v>
      </c>
      <c r="I247" s="37">
        <v>228</v>
      </c>
      <c r="J247" s="37">
        <v>22.8</v>
      </c>
      <c r="K247" s="37">
        <v>2.2799999999999998</v>
      </c>
      <c r="L247" s="15">
        <v>4.49</v>
      </c>
      <c r="M247" s="16" t="s">
        <v>729</v>
      </c>
    </row>
    <row r="248" spans="2:13" s="1" customFormat="1" x14ac:dyDescent="0.3">
      <c r="B248" s="14" t="s">
        <v>548</v>
      </c>
      <c r="C248" t="s">
        <v>902</v>
      </c>
      <c r="D248" t="s">
        <v>730</v>
      </c>
      <c r="E248" t="s">
        <v>731</v>
      </c>
      <c r="F248"/>
      <c r="G248" s="36" t="s">
        <v>615</v>
      </c>
      <c r="H248" s="36" t="s">
        <v>8</v>
      </c>
      <c r="I248" s="37">
        <v>148</v>
      </c>
      <c r="J248" s="37">
        <v>14.8</v>
      </c>
      <c r="K248" s="37">
        <v>1.48</v>
      </c>
      <c r="L248" s="15">
        <v>2.99</v>
      </c>
      <c r="M248" s="16" t="s">
        <v>732</v>
      </c>
    </row>
    <row r="249" spans="2:13" s="1" customFormat="1" x14ac:dyDescent="0.3">
      <c r="B249" s="14" t="s">
        <v>548</v>
      </c>
      <c r="C249" t="s">
        <v>902</v>
      </c>
      <c r="D249" t="s">
        <v>733</v>
      </c>
      <c r="E249" t="s">
        <v>1149</v>
      </c>
      <c r="F249"/>
      <c r="G249" s="36" t="s">
        <v>615</v>
      </c>
      <c r="H249" s="36" t="s">
        <v>8</v>
      </c>
      <c r="I249" s="37">
        <v>148</v>
      </c>
      <c r="J249" s="37">
        <v>14.8</v>
      </c>
      <c r="K249" s="37">
        <v>1.48</v>
      </c>
      <c r="L249" s="15">
        <v>2.99</v>
      </c>
      <c r="M249" s="16" t="s">
        <v>734</v>
      </c>
    </row>
    <row r="250" spans="2:13" s="1" customFormat="1" x14ac:dyDescent="0.3">
      <c r="B250" s="14" t="s">
        <v>548</v>
      </c>
      <c r="C250" t="s">
        <v>902</v>
      </c>
      <c r="D250" t="s">
        <v>735</v>
      </c>
      <c r="E250" t="s">
        <v>1150</v>
      </c>
      <c r="F250"/>
      <c r="G250" s="36" t="s">
        <v>64</v>
      </c>
      <c r="H250" s="21" t="s">
        <v>785</v>
      </c>
      <c r="I250" s="37">
        <v>50.88</v>
      </c>
      <c r="J250" s="21" t="s">
        <v>785</v>
      </c>
      <c r="K250" s="37">
        <v>2.12</v>
      </c>
      <c r="L250" s="15">
        <v>4.29</v>
      </c>
      <c r="M250" s="16" t="s">
        <v>736</v>
      </c>
    </row>
    <row r="251" spans="2:13" s="1" customFormat="1" x14ac:dyDescent="0.3">
      <c r="B251" s="14" t="s">
        <v>548</v>
      </c>
      <c r="C251" t="s">
        <v>902</v>
      </c>
      <c r="D251" t="s">
        <v>737</v>
      </c>
      <c r="E251" t="s">
        <v>1151</v>
      </c>
      <c r="F251"/>
      <c r="G251" s="36" t="s">
        <v>64</v>
      </c>
      <c r="H251" s="21" t="s">
        <v>785</v>
      </c>
      <c r="I251" s="37">
        <v>70.08</v>
      </c>
      <c r="J251" s="21" t="s">
        <v>785</v>
      </c>
      <c r="K251" s="37">
        <v>2.92</v>
      </c>
      <c r="L251" s="15">
        <v>5.79</v>
      </c>
      <c r="M251" s="16" t="s">
        <v>738</v>
      </c>
    </row>
    <row r="252" spans="2:13" s="1" customFormat="1" x14ac:dyDescent="0.3">
      <c r="B252" s="14" t="s">
        <v>548</v>
      </c>
      <c r="C252" t="s">
        <v>902</v>
      </c>
      <c r="D252" t="s">
        <v>739</v>
      </c>
      <c r="E252" t="s">
        <v>1152</v>
      </c>
      <c r="F252"/>
      <c r="G252" s="36" t="s">
        <v>64</v>
      </c>
      <c r="H252" s="21" t="s">
        <v>785</v>
      </c>
      <c r="I252" s="37">
        <v>38.159999999999997</v>
      </c>
      <c r="J252" s="21" t="s">
        <v>785</v>
      </c>
      <c r="K252" s="37">
        <v>1.59</v>
      </c>
      <c r="L252" s="15">
        <v>3.29</v>
      </c>
      <c r="M252" s="16" t="s">
        <v>740</v>
      </c>
    </row>
    <row r="253" spans="2:13" s="1" customFormat="1" x14ac:dyDescent="0.3">
      <c r="B253" s="14" t="s">
        <v>548</v>
      </c>
      <c r="C253" t="s">
        <v>902</v>
      </c>
      <c r="D253" t="s">
        <v>741</v>
      </c>
      <c r="E253" t="s">
        <v>1153</v>
      </c>
      <c r="F253"/>
      <c r="G253" s="36" t="s">
        <v>64</v>
      </c>
      <c r="H253" s="21" t="s">
        <v>785</v>
      </c>
      <c r="I253" s="37">
        <v>21.6</v>
      </c>
      <c r="J253" s="21" t="s">
        <v>785</v>
      </c>
      <c r="K253" s="37">
        <v>0.9</v>
      </c>
      <c r="L253" s="15">
        <v>1.79</v>
      </c>
      <c r="M253" s="16" t="s">
        <v>5</v>
      </c>
    </row>
    <row r="254" spans="2:13" s="1" customFormat="1" x14ac:dyDescent="0.3">
      <c r="B254" s="14" t="s">
        <v>548</v>
      </c>
      <c r="C254" t="s">
        <v>902</v>
      </c>
      <c r="D254" t="s">
        <v>742</v>
      </c>
      <c r="E254" t="s">
        <v>743</v>
      </c>
      <c r="F254"/>
      <c r="G254" s="36" t="s">
        <v>64</v>
      </c>
      <c r="H254" s="21" t="s">
        <v>785</v>
      </c>
      <c r="I254" s="37">
        <v>67.44</v>
      </c>
      <c r="J254" s="21" t="s">
        <v>785</v>
      </c>
      <c r="K254" s="37">
        <v>2.81</v>
      </c>
      <c r="L254" s="15">
        <v>5.49</v>
      </c>
      <c r="M254" s="16" t="s">
        <v>744</v>
      </c>
    </row>
    <row r="255" spans="2:13" s="1" customFormat="1" x14ac:dyDescent="0.3">
      <c r="B255" s="14" t="s">
        <v>548</v>
      </c>
      <c r="C255" t="s">
        <v>902</v>
      </c>
      <c r="D255" t="s">
        <v>745</v>
      </c>
      <c r="E255" t="s">
        <v>1154</v>
      </c>
      <c r="F255"/>
      <c r="G255" s="36" t="s">
        <v>615</v>
      </c>
      <c r="H255" s="21" t="s">
        <v>785</v>
      </c>
      <c r="I255" s="37">
        <v>281</v>
      </c>
      <c r="J255" s="21" t="s">
        <v>785</v>
      </c>
      <c r="K255" s="37">
        <v>2.81</v>
      </c>
      <c r="L255" s="15">
        <v>5.49</v>
      </c>
      <c r="M255" s="16" t="s">
        <v>5</v>
      </c>
    </row>
    <row r="256" spans="2:13" s="1" customFormat="1" x14ac:dyDescent="0.3">
      <c r="B256" s="14" t="s">
        <v>548</v>
      </c>
      <c r="C256" t="s">
        <v>902</v>
      </c>
      <c r="D256" t="s">
        <v>746</v>
      </c>
      <c r="E256" t="s">
        <v>1155</v>
      </c>
      <c r="F256"/>
      <c r="G256" s="36" t="s">
        <v>747</v>
      </c>
      <c r="H256" s="21" t="s">
        <v>785</v>
      </c>
      <c r="I256" s="37">
        <v>850</v>
      </c>
      <c r="J256" s="21" t="s">
        <v>785</v>
      </c>
      <c r="K256" s="37">
        <v>0.85</v>
      </c>
      <c r="L256" s="15">
        <v>1.69</v>
      </c>
      <c r="M256" s="16" t="s">
        <v>748</v>
      </c>
    </row>
    <row r="257" spans="2:13" s="1" customFormat="1" x14ac:dyDescent="0.3">
      <c r="B257" s="14" t="s">
        <v>548</v>
      </c>
      <c r="C257" t="s">
        <v>902</v>
      </c>
      <c r="D257" t="s">
        <v>749</v>
      </c>
      <c r="E257" t="s">
        <v>750</v>
      </c>
      <c r="F257"/>
      <c r="G257" s="36" t="s">
        <v>17</v>
      </c>
      <c r="H257" s="21" t="s">
        <v>785</v>
      </c>
      <c r="I257" s="37">
        <v>27.36</v>
      </c>
      <c r="J257" s="21" t="s">
        <v>785</v>
      </c>
      <c r="K257" s="37">
        <v>2.2799999999999998</v>
      </c>
      <c r="L257" s="15">
        <v>4.49</v>
      </c>
      <c r="M257" s="16" t="s">
        <v>751</v>
      </c>
    </row>
    <row r="258" spans="2:13" s="1" customFormat="1" x14ac:dyDescent="0.3">
      <c r="B258" s="14" t="s">
        <v>548</v>
      </c>
      <c r="C258" t="s">
        <v>902</v>
      </c>
      <c r="D258" t="s">
        <v>752</v>
      </c>
      <c r="E258" t="s">
        <v>1156</v>
      </c>
      <c r="F258"/>
      <c r="G258" s="36" t="s">
        <v>615</v>
      </c>
      <c r="H258" s="36" t="s">
        <v>8</v>
      </c>
      <c r="I258" s="37">
        <v>254</v>
      </c>
      <c r="J258" s="37">
        <v>25.4</v>
      </c>
      <c r="K258" s="37">
        <v>2.54</v>
      </c>
      <c r="L258" s="15">
        <v>4.99</v>
      </c>
      <c r="M258" s="16" t="s">
        <v>753</v>
      </c>
    </row>
    <row r="259" spans="2:13" s="1" customFormat="1" x14ac:dyDescent="0.3">
      <c r="B259" s="14" t="s">
        <v>548</v>
      </c>
      <c r="C259" t="s">
        <v>902</v>
      </c>
      <c r="D259" t="s">
        <v>754</v>
      </c>
      <c r="E259" t="s">
        <v>1157</v>
      </c>
      <c r="F259"/>
      <c r="G259" s="36" t="s">
        <v>64</v>
      </c>
      <c r="H259" s="21" t="s">
        <v>785</v>
      </c>
      <c r="I259" s="37">
        <v>95.52</v>
      </c>
      <c r="J259" s="21" t="s">
        <v>785</v>
      </c>
      <c r="K259" s="37">
        <v>3.98</v>
      </c>
      <c r="L259" s="15">
        <v>7.99</v>
      </c>
      <c r="M259" s="16" t="s">
        <v>755</v>
      </c>
    </row>
    <row r="260" spans="2:13" s="1" customFormat="1" x14ac:dyDescent="0.3">
      <c r="B260" s="14" t="s">
        <v>548</v>
      </c>
      <c r="C260" t="s">
        <v>902</v>
      </c>
      <c r="D260" t="s">
        <v>756</v>
      </c>
      <c r="E260" t="s">
        <v>757</v>
      </c>
      <c r="F260"/>
      <c r="G260" s="36" t="s">
        <v>64</v>
      </c>
      <c r="H260" s="21" t="s">
        <v>785</v>
      </c>
      <c r="I260" s="37">
        <v>89.04</v>
      </c>
      <c r="J260" s="21" t="s">
        <v>785</v>
      </c>
      <c r="K260" s="37">
        <v>3.71</v>
      </c>
      <c r="L260" s="15">
        <v>7.49</v>
      </c>
      <c r="M260" s="16" t="s">
        <v>758</v>
      </c>
    </row>
    <row r="261" spans="2:13" s="1" customFormat="1" x14ac:dyDescent="0.3">
      <c r="B261" s="14" t="s">
        <v>548</v>
      </c>
      <c r="C261" t="s">
        <v>902</v>
      </c>
      <c r="D261" t="s">
        <v>759</v>
      </c>
      <c r="E261" t="s">
        <v>1158</v>
      </c>
      <c r="F261"/>
      <c r="G261" s="36" t="s">
        <v>64</v>
      </c>
      <c r="H261" s="21" t="s">
        <v>785</v>
      </c>
      <c r="I261" s="37">
        <v>76.319999999999993</v>
      </c>
      <c r="J261" s="21" t="s">
        <v>785</v>
      </c>
      <c r="K261" s="37">
        <v>3.18</v>
      </c>
      <c r="L261" s="15">
        <v>6.49</v>
      </c>
      <c r="M261" s="16" t="s">
        <v>760</v>
      </c>
    </row>
    <row r="262" spans="2:13" s="1" customFormat="1" x14ac:dyDescent="0.3">
      <c r="B262" s="14" t="s">
        <v>548</v>
      </c>
      <c r="C262" t="s">
        <v>902</v>
      </c>
      <c r="D262" t="s">
        <v>761</v>
      </c>
      <c r="E262" t="s">
        <v>762</v>
      </c>
      <c r="F262"/>
      <c r="G262" s="36" t="s">
        <v>64</v>
      </c>
      <c r="H262" s="21" t="s">
        <v>785</v>
      </c>
      <c r="I262" s="37">
        <v>82.8</v>
      </c>
      <c r="J262" s="21" t="s">
        <v>785</v>
      </c>
      <c r="K262" s="37">
        <v>3.45</v>
      </c>
      <c r="L262" s="15">
        <v>6.99</v>
      </c>
      <c r="M262" s="16" t="s">
        <v>763</v>
      </c>
    </row>
    <row r="263" spans="2:13" s="1" customFormat="1" x14ac:dyDescent="0.3">
      <c r="B263" s="14" t="s">
        <v>548</v>
      </c>
      <c r="C263" t="s">
        <v>902</v>
      </c>
      <c r="D263" t="s">
        <v>764</v>
      </c>
      <c r="E263" t="s">
        <v>1159</v>
      </c>
      <c r="F263"/>
      <c r="G263" s="36" t="s">
        <v>17</v>
      </c>
      <c r="H263" s="21" t="s">
        <v>785</v>
      </c>
      <c r="I263" s="37">
        <v>44.52</v>
      </c>
      <c r="J263" s="21" t="s">
        <v>785</v>
      </c>
      <c r="K263" s="37">
        <v>3.71</v>
      </c>
      <c r="L263" s="15">
        <v>7.49</v>
      </c>
      <c r="M263" s="16" t="s">
        <v>765</v>
      </c>
    </row>
    <row r="264" spans="2:13" s="1" customFormat="1" x14ac:dyDescent="0.3">
      <c r="B264" s="14" t="s">
        <v>548</v>
      </c>
      <c r="C264" t="s">
        <v>902</v>
      </c>
      <c r="D264" t="s">
        <v>766</v>
      </c>
      <c r="E264" t="s">
        <v>1160</v>
      </c>
      <c r="F264"/>
      <c r="G264" s="36" t="s">
        <v>17</v>
      </c>
      <c r="H264" s="21" t="s">
        <v>785</v>
      </c>
      <c r="I264" s="37">
        <v>38.159999999999997</v>
      </c>
      <c r="J264" s="21" t="s">
        <v>785</v>
      </c>
      <c r="K264" s="37">
        <v>3.18</v>
      </c>
      <c r="L264" s="15">
        <v>6.49</v>
      </c>
      <c r="M264" s="16" t="s">
        <v>767</v>
      </c>
    </row>
    <row r="265" spans="2:13" s="1" customFormat="1" x14ac:dyDescent="0.3">
      <c r="B265" s="14" t="s">
        <v>548</v>
      </c>
      <c r="C265" t="s">
        <v>902</v>
      </c>
      <c r="D265" t="s">
        <v>768</v>
      </c>
      <c r="E265" t="s">
        <v>1161</v>
      </c>
      <c r="F265"/>
      <c r="G265" s="36" t="s">
        <v>615</v>
      </c>
      <c r="H265" s="21" t="s">
        <v>785</v>
      </c>
      <c r="I265" s="37">
        <v>32</v>
      </c>
      <c r="J265" s="21" t="s">
        <v>785</v>
      </c>
      <c r="K265" s="37">
        <v>0.32</v>
      </c>
      <c r="L265" s="15">
        <v>0.64</v>
      </c>
      <c r="M265" s="16" t="s">
        <v>5</v>
      </c>
    </row>
    <row r="266" spans="2:13" s="1" customFormat="1" x14ac:dyDescent="0.3">
      <c r="B266" s="14" t="s">
        <v>789</v>
      </c>
      <c r="C266" t="s">
        <v>922</v>
      </c>
      <c r="D266" t="s">
        <v>769</v>
      </c>
      <c r="E266" t="s">
        <v>822</v>
      </c>
      <c r="F266" t="s">
        <v>1406</v>
      </c>
      <c r="G266" s="36" t="s">
        <v>64</v>
      </c>
      <c r="H266" s="36" t="s">
        <v>11</v>
      </c>
      <c r="I266" s="37">
        <v>600</v>
      </c>
      <c r="J266" s="37">
        <v>150</v>
      </c>
      <c r="K266" s="37">
        <v>25</v>
      </c>
      <c r="L266" s="15">
        <v>49.95</v>
      </c>
      <c r="M266" s="16" t="s">
        <v>770</v>
      </c>
    </row>
    <row r="267" spans="2:13" s="1" customFormat="1" x14ac:dyDescent="0.3">
      <c r="B267" s="14" t="s">
        <v>789</v>
      </c>
      <c r="C267" t="s">
        <v>922</v>
      </c>
      <c r="D267" t="s">
        <v>1321</v>
      </c>
      <c r="E267" t="s">
        <v>1322</v>
      </c>
      <c r="F267" t="s">
        <v>1364</v>
      </c>
      <c r="G267" s="36" t="s">
        <v>64</v>
      </c>
      <c r="H267" s="36" t="s">
        <v>11</v>
      </c>
      <c r="I267" s="37">
        <v>600</v>
      </c>
      <c r="J267" s="37">
        <v>150</v>
      </c>
      <c r="K267" s="37">
        <v>25</v>
      </c>
      <c r="L267" s="15">
        <v>49.99</v>
      </c>
      <c r="M267" s="16" t="s">
        <v>1323</v>
      </c>
    </row>
    <row r="268" spans="2:13" s="1" customFormat="1" x14ac:dyDescent="0.3">
      <c r="B268" s="14" t="s">
        <v>789</v>
      </c>
      <c r="C268" t="s">
        <v>922</v>
      </c>
      <c r="D268" t="s">
        <v>771</v>
      </c>
      <c r="E268" t="s">
        <v>823</v>
      </c>
      <c r="F268" t="s">
        <v>1363</v>
      </c>
      <c r="G268" s="36" t="s">
        <v>64</v>
      </c>
      <c r="H268" s="36" t="s">
        <v>11</v>
      </c>
      <c r="I268" s="37">
        <v>954</v>
      </c>
      <c r="J268" s="37">
        <v>238.5</v>
      </c>
      <c r="K268" s="37">
        <v>39.75</v>
      </c>
      <c r="L268" s="15">
        <v>79.989999999999995</v>
      </c>
      <c r="M268" s="16" t="s">
        <v>772</v>
      </c>
    </row>
    <row r="269" spans="2:13" s="1" customFormat="1" x14ac:dyDescent="0.3">
      <c r="B269" s="14" t="s">
        <v>789</v>
      </c>
      <c r="C269" t="s">
        <v>922</v>
      </c>
      <c r="D269" t="s">
        <v>1324</v>
      </c>
      <c r="E269" t="s">
        <v>1325</v>
      </c>
      <c r="F269" t="s">
        <v>1407</v>
      </c>
      <c r="G269" s="36" t="s">
        <v>17</v>
      </c>
      <c r="H269" s="36" t="s">
        <v>54</v>
      </c>
      <c r="I269" s="37">
        <v>600</v>
      </c>
      <c r="J269" s="37">
        <v>150</v>
      </c>
      <c r="K269" s="37">
        <v>50</v>
      </c>
      <c r="L269" s="15">
        <v>99.99</v>
      </c>
      <c r="M269" s="16" t="s">
        <v>1326</v>
      </c>
    </row>
    <row r="270" spans="2:13" s="1" customFormat="1" x14ac:dyDescent="0.3">
      <c r="B270" s="14" t="s">
        <v>789</v>
      </c>
      <c r="C270" t="s">
        <v>922</v>
      </c>
      <c r="D270" t="s">
        <v>773</v>
      </c>
      <c r="E270" t="s">
        <v>824</v>
      </c>
      <c r="F270"/>
      <c r="G270" s="36" t="s">
        <v>64</v>
      </c>
      <c r="H270" s="36" t="s">
        <v>11</v>
      </c>
      <c r="I270" s="37">
        <v>381.6</v>
      </c>
      <c r="J270" s="37">
        <v>95.4</v>
      </c>
      <c r="K270" s="37">
        <v>15.9</v>
      </c>
      <c r="L270" s="15">
        <v>31.99</v>
      </c>
      <c r="M270" s="16" t="s">
        <v>774</v>
      </c>
    </row>
    <row r="271" spans="2:13" s="1" customFormat="1" x14ac:dyDescent="0.3">
      <c r="B271" s="14" t="s">
        <v>789</v>
      </c>
      <c r="C271" t="s">
        <v>922</v>
      </c>
      <c r="D271" t="s">
        <v>1327</v>
      </c>
      <c r="E271" t="s">
        <v>1328</v>
      </c>
      <c r="F271" t="s">
        <v>1408</v>
      </c>
      <c r="G271" s="36" t="s">
        <v>64</v>
      </c>
      <c r="H271" s="36" t="s">
        <v>11</v>
      </c>
      <c r="I271" s="37">
        <v>660</v>
      </c>
      <c r="J271" s="37">
        <v>165</v>
      </c>
      <c r="K271" s="37">
        <v>27.5</v>
      </c>
      <c r="L271" s="15">
        <v>54.99</v>
      </c>
      <c r="M271" s="16" t="s">
        <v>1329</v>
      </c>
    </row>
    <row r="272" spans="2:13" s="1" customFormat="1" x14ac:dyDescent="0.3">
      <c r="B272" s="14" t="s">
        <v>789</v>
      </c>
      <c r="C272" t="s">
        <v>922</v>
      </c>
      <c r="D272" t="s">
        <v>1330</v>
      </c>
      <c r="E272" t="s">
        <v>1331</v>
      </c>
      <c r="F272" t="s">
        <v>1408</v>
      </c>
      <c r="G272" s="36" t="s">
        <v>64</v>
      </c>
      <c r="H272" s="36" t="s">
        <v>11</v>
      </c>
      <c r="I272" s="37">
        <v>240</v>
      </c>
      <c r="J272" s="37">
        <v>60</v>
      </c>
      <c r="K272" s="37">
        <v>10</v>
      </c>
      <c r="L272" s="15">
        <v>19.989999999999998</v>
      </c>
      <c r="M272" s="16" t="s">
        <v>1332</v>
      </c>
    </row>
    <row r="273" spans="2:13" s="1" customFormat="1" x14ac:dyDescent="0.3">
      <c r="B273" s="14" t="s">
        <v>789</v>
      </c>
      <c r="C273" t="s">
        <v>922</v>
      </c>
      <c r="D273" t="s">
        <v>1333</v>
      </c>
      <c r="E273" t="s">
        <v>1334</v>
      </c>
      <c r="F273" t="s">
        <v>1408</v>
      </c>
      <c r="G273" s="36" t="s">
        <v>64</v>
      </c>
      <c r="H273" s="36" t="s">
        <v>11</v>
      </c>
      <c r="I273" s="37">
        <v>660</v>
      </c>
      <c r="J273" s="37">
        <v>165</v>
      </c>
      <c r="K273" s="37">
        <v>27.5</v>
      </c>
      <c r="L273" s="15">
        <v>54.99</v>
      </c>
      <c r="M273" s="16" t="s">
        <v>1335</v>
      </c>
    </row>
    <row r="274" spans="2:13" s="1" customFormat="1" x14ac:dyDescent="0.3">
      <c r="B274" s="14" t="s">
        <v>789</v>
      </c>
      <c r="C274" t="s">
        <v>922</v>
      </c>
      <c r="D274" t="s">
        <v>813</v>
      </c>
      <c r="E274" t="s">
        <v>814</v>
      </c>
      <c r="F274"/>
      <c r="G274" s="36">
        <v>24</v>
      </c>
      <c r="H274" s="36">
        <v>6</v>
      </c>
      <c r="I274" s="37">
        <v>360</v>
      </c>
      <c r="J274" s="37">
        <v>90</v>
      </c>
      <c r="K274" s="37">
        <v>15</v>
      </c>
      <c r="L274" s="15">
        <v>29.99</v>
      </c>
      <c r="M274" s="16" t="s">
        <v>815</v>
      </c>
    </row>
    <row r="275" spans="2:13" s="1" customFormat="1" x14ac:dyDescent="0.3">
      <c r="B275" s="14" t="s">
        <v>240</v>
      </c>
      <c r="C275" t="s">
        <v>923</v>
      </c>
      <c r="D275" t="s">
        <v>435</v>
      </c>
      <c r="E275" t="s">
        <v>1162</v>
      </c>
      <c r="F275"/>
      <c r="G275" s="36" t="s">
        <v>17</v>
      </c>
      <c r="H275" s="21" t="s">
        <v>785</v>
      </c>
      <c r="I275" s="37">
        <v>60.48</v>
      </c>
      <c r="J275" s="21" t="s">
        <v>785</v>
      </c>
      <c r="K275" s="37">
        <v>5.04</v>
      </c>
      <c r="L275" s="15">
        <v>9.49</v>
      </c>
      <c r="M275" s="16" t="s">
        <v>436</v>
      </c>
    </row>
    <row r="276" spans="2:13" s="1" customFormat="1" x14ac:dyDescent="0.3">
      <c r="B276" s="14" t="s">
        <v>240</v>
      </c>
      <c r="C276" t="s">
        <v>923</v>
      </c>
      <c r="D276" t="s">
        <v>816</v>
      </c>
      <c r="E276" t="s">
        <v>817</v>
      </c>
      <c r="F276"/>
      <c r="G276" s="36">
        <v>12</v>
      </c>
      <c r="H276" s="21" t="s">
        <v>785</v>
      </c>
      <c r="I276" s="37">
        <v>60</v>
      </c>
      <c r="J276" s="21" t="s">
        <v>785</v>
      </c>
      <c r="K276" s="37">
        <v>5</v>
      </c>
      <c r="L276" s="15">
        <v>9.99</v>
      </c>
      <c r="M276" s="16" t="s">
        <v>818</v>
      </c>
    </row>
    <row r="277" spans="2:13" s="1" customFormat="1" x14ac:dyDescent="0.3">
      <c r="B277" s="14" t="s">
        <v>240</v>
      </c>
      <c r="C277" t="s">
        <v>924</v>
      </c>
      <c r="D277" t="s">
        <v>248</v>
      </c>
      <c r="E277" t="s">
        <v>1163</v>
      </c>
      <c r="F277"/>
      <c r="G277" s="36" t="s">
        <v>17</v>
      </c>
      <c r="H277" s="21" t="s">
        <v>785</v>
      </c>
      <c r="I277" s="37">
        <v>53.52</v>
      </c>
      <c r="J277" s="21" t="s">
        <v>785</v>
      </c>
      <c r="K277" s="37">
        <v>4.46</v>
      </c>
      <c r="L277" s="15">
        <v>8.49</v>
      </c>
      <c r="M277" s="16" t="s">
        <v>249</v>
      </c>
    </row>
    <row r="278" spans="2:13" s="1" customFormat="1" x14ac:dyDescent="0.3">
      <c r="B278" s="14" t="s">
        <v>240</v>
      </c>
      <c r="C278" t="s">
        <v>924</v>
      </c>
      <c r="D278" t="s">
        <v>251</v>
      </c>
      <c r="E278" t="s">
        <v>1164</v>
      </c>
      <c r="F278"/>
      <c r="G278" s="36" t="s">
        <v>17</v>
      </c>
      <c r="H278" s="21" t="s">
        <v>785</v>
      </c>
      <c r="I278" s="37">
        <v>53.52</v>
      </c>
      <c r="J278" s="21" t="s">
        <v>785</v>
      </c>
      <c r="K278" s="37">
        <v>4.46</v>
      </c>
      <c r="L278" s="15">
        <v>8.49</v>
      </c>
      <c r="M278" s="16" t="s">
        <v>252</v>
      </c>
    </row>
    <row r="279" spans="2:13" s="1" customFormat="1" x14ac:dyDescent="0.3">
      <c r="B279" s="14" t="s">
        <v>240</v>
      </c>
      <c r="C279" t="s">
        <v>924</v>
      </c>
      <c r="D279" t="s">
        <v>256</v>
      </c>
      <c r="E279" t="s">
        <v>1165</v>
      </c>
      <c r="F279"/>
      <c r="G279" s="36" t="s">
        <v>17</v>
      </c>
      <c r="H279" s="21" t="s">
        <v>785</v>
      </c>
      <c r="I279" s="37">
        <v>80.16</v>
      </c>
      <c r="J279" s="21" t="s">
        <v>785</v>
      </c>
      <c r="K279" s="37">
        <v>6.68</v>
      </c>
      <c r="L279" s="15">
        <v>12.99</v>
      </c>
      <c r="M279" s="16" t="s">
        <v>242</v>
      </c>
    </row>
    <row r="280" spans="2:13" s="1" customFormat="1" x14ac:dyDescent="0.3">
      <c r="B280" s="14" t="s">
        <v>240</v>
      </c>
      <c r="C280" t="s">
        <v>924</v>
      </c>
      <c r="D280" t="s">
        <v>437</v>
      </c>
      <c r="E280" t="s">
        <v>1166</v>
      </c>
      <c r="F280"/>
      <c r="G280" s="36" t="s">
        <v>17</v>
      </c>
      <c r="H280" s="21" t="s">
        <v>785</v>
      </c>
      <c r="I280" s="37">
        <v>79.56</v>
      </c>
      <c r="J280" s="21" t="s">
        <v>785</v>
      </c>
      <c r="K280" s="37">
        <v>6.63</v>
      </c>
      <c r="L280" s="15">
        <v>12.99</v>
      </c>
      <c r="M280" s="16" t="s">
        <v>438</v>
      </c>
    </row>
    <row r="281" spans="2:13" s="1" customFormat="1" x14ac:dyDescent="0.3">
      <c r="B281" s="14" t="s">
        <v>240</v>
      </c>
      <c r="C281" t="s">
        <v>915</v>
      </c>
      <c r="D281" t="s">
        <v>243</v>
      </c>
      <c r="E281" t="s">
        <v>1167</v>
      </c>
      <c r="F281"/>
      <c r="G281" s="36" t="s">
        <v>17</v>
      </c>
      <c r="H281" s="21" t="s">
        <v>785</v>
      </c>
      <c r="I281" s="37">
        <v>51.12</v>
      </c>
      <c r="J281" s="21" t="s">
        <v>785</v>
      </c>
      <c r="K281" s="37">
        <v>4.26</v>
      </c>
      <c r="L281" s="15">
        <v>8.49</v>
      </c>
      <c r="M281" s="16" t="s">
        <v>247</v>
      </c>
    </row>
    <row r="282" spans="2:13" s="1" customFormat="1" x14ac:dyDescent="0.3">
      <c r="B282" s="14" t="s">
        <v>240</v>
      </c>
      <c r="C282" t="s">
        <v>915</v>
      </c>
      <c r="D282" t="s">
        <v>257</v>
      </c>
      <c r="E282" t="s">
        <v>1168</v>
      </c>
      <c r="F282"/>
      <c r="G282" s="36" t="s">
        <v>17</v>
      </c>
      <c r="H282" s="21" t="s">
        <v>785</v>
      </c>
      <c r="I282" s="37">
        <v>48</v>
      </c>
      <c r="J282" s="21" t="s">
        <v>785</v>
      </c>
      <c r="K282" s="37">
        <v>4</v>
      </c>
      <c r="L282" s="15">
        <v>7.99</v>
      </c>
      <c r="M282" s="16" t="s">
        <v>258</v>
      </c>
    </row>
    <row r="283" spans="2:13" s="1" customFormat="1" x14ac:dyDescent="0.3">
      <c r="B283" s="14" t="s">
        <v>240</v>
      </c>
      <c r="C283" t="s">
        <v>915</v>
      </c>
      <c r="D283" t="s">
        <v>244</v>
      </c>
      <c r="E283" t="s">
        <v>1169</v>
      </c>
      <c r="F283"/>
      <c r="G283" s="36" t="s">
        <v>17</v>
      </c>
      <c r="H283" s="21" t="s">
        <v>785</v>
      </c>
      <c r="I283" s="37">
        <v>35.28</v>
      </c>
      <c r="J283" s="21" t="s">
        <v>785</v>
      </c>
      <c r="K283" s="37">
        <v>2.94</v>
      </c>
      <c r="L283" s="15">
        <v>4.99</v>
      </c>
      <c r="M283" s="16" t="s">
        <v>241</v>
      </c>
    </row>
    <row r="284" spans="2:13" s="1" customFormat="1" x14ac:dyDescent="0.3">
      <c r="B284" s="14" t="s">
        <v>240</v>
      </c>
      <c r="C284" t="s">
        <v>915</v>
      </c>
      <c r="D284" t="s">
        <v>253</v>
      </c>
      <c r="E284" t="s">
        <v>1170</v>
      </c>
      <c r="F284"/>
      <c r="G284" s="36" t="s">
        <v>17</v>
      </c>
      <c r="H284" s="21" t="s">
        <v>785</v>
      </c>
      <c r="I284" s="37">
        <v>48</v>
      </c>
      <c r="J284" s="21" t="s">
        <v>785</v>
      </c>
      <c r="K284" s="37">
        <v>4</v>
      </c>
      <c r="L284" s="15">
        <v>7.99</v>
      </c>
      <c r="M284" s="16" t="s">
        <v>254</v>
      </c>
    </row>
    <row r="285" spans="2:13" s="1" customFormat="1" x14ac:dyDescent="0.3">
      <c r="B285" s="14" t="s">
        <v>240</v>
      </c>
      <c r="C285" t="s">
        <v>915</v>
      </c>
      <c r="D285" t="s">
        <v>255</v>
      </c>
      <c r="E285" t="s">
        <v>1171</v>
      </c>
      <c r="F285"/>
      <c r="G285" s="36" t="s">
        <v>17</v>
      </c>
      <c r="H285" s="21" t="s">
        <v>785</v>
      </c>
      <c r="I285" s="37">
        <v>67.2</v>
      </c>
      <c r="J285" s="21" t="s">
        <v>785</v>
      </c>
      <c r="K285" s="37">
        <v>5.6</v>
      </c>
      <c r="L285" s="15">
        <v>10.79</v>
      </c>
      <c r="M285" s="16" t="s">
        <v>245</v>
      </c>
    </row>
    <row r="286" spans="2:13" s="1" customFormat="1" x14ac:dyDescent="0.3">
      <c r="B286" s="14" t="s">
        <v>259</v>
      </c>
      <c r="C286" t="s">
        <v>905</v>
      </c>
      <c r="D286" t="s">
        <v>264</v>
      </c>
      <c r="E286" t="s">
        <v>1172</v>
      </c>
      <c r="F286"/>
      <c r="G286" s="36" t="s">
        <v>17</v>
      </c>
      <c r="H286" s="21" t="s">
        <v>785</v>
      </c>
      <c r="I286" s="37">
        <v>114.48</v>
      </c>
      <c r="J286" s="21" t="s">
        <v>785</v>
      </c>
      <c r="K286" s="37">
        <v>9.5399999999999991</v>
      </c>
      <c r="L286" s="15">
        <v>18.989999999999998</v>
      </c>
      <c r="M286" s="16" t="s">
        <v>262</v>
      </c>
    </row>
    <row r="287" spans="2:13" s="1" customFormat="1" x14ac:dyDescent="0.3">
      <c r="B287" s="14" t="s">
        <v>267</v>
      </c>
      <c r="C287" t="s">
        <v>925</v>
      </c>
      <c r="D287" t="s">
        <v>439</v>
      </c>
      <c r="E287" t="s">
        <v>1173</v>
      </c>
      <c r="F287"/>
      <c r="G287" s="36" t="s">
        <v>499</v>
      </c>
      <c r="H287" s="36" t="s">
        <v>14</v>
      </c>
      <c r="I287" s="37">
        <v>572.04</v>
      </c>
      <c r="J287" s="37">
        <v>63.56</v>
      </c>
      <c r="K287" s="37">
        <v>15.89</v>
      </c>
      <c r="L287" s="15">
        <v>31.79</v>
      </c>
      <c r="M287" s="16" t="s">
        <v>440</v>
      </c>
    </row>
    <row r="288" spans="2:13" s="1" customFormat="1" x14ac:dyDescent="0.3">
      <c r="B288" s="14" t="s">
        <v>267</v>
      </c>
      <c r="C288" t="s">
        <v>925</v>
      </c>
      <c r="D288" t="s">
        <v>441</v>
      </c>
      <c r="E288" t="s">
        <v>1174</v>
      </c>
      <c r="F288"/>
      <c r="G288" s="36" t="s">
        <v>64</v>
      </c>
      <c r="H288" s="36" t="s">
        <v>14</v>
      </c>
      <c r="I288" s="37">
        <v>572.16</v>
      </c>
      <c r="J288" s="37">
        <v>95.36</v>
      </c>
      <c r="K288" s="37">
        <v>23.84</v>
      </c>
      <c r="L288" s="15">
        <v>46.99</v>
      </c>
      <c r="M288" s="16" t="s">
        <v>442</v>
      </c>
    </row>
    <row r="289" spans="2:13" s="1" customFormat="1" x14ac:dyDescent="0.3">
      <c r="B289" s="14" t="s">
        <v>267</v>
      </c>
      <c r="C289" t="s">
        <v>925</v>
      </c>
      <c r="D289" t="s">
        <v>443</v>
      </c>
      <c r="E289" t="s">
        <v>444</v>
      </c>
      <c r="F289"/>
      <c r="G289" s="36" t="s">
        <v>64</v>
      </c>
      <c r="H289" s="36" t="s">
        <v>14</v>
      </c>
      <c r="I289" s="37">
        <v>635.76</v>
      </c>
      <c r="J289" s="37">
        <v>105.96</v>
      </c>
      <c r="K289" s="37">
        <v>26.49</v>
      </c>
      <c r="L289" s="15">
        <v>51.99</v>
      </c>
      <c r="M289" s="16" t="s">
        <v>445</v>
      </c>
    </row>
    <row r="290" spans="2:13" s="1" customFormat="1" x14ac:dyDescent="0.3">
      <c r="B290" s="14" t="s">
        <v>267</v>
      </c>
      <c r="C290" t="s">
        <v>925</v>
      </c>
      <c r="D290" t="s">
        <v>446</v>
      </c>
      <c r="E290" t="s">
        <v>447</v>
      </c>
      <c r="F290"/>
      <c r="G290" s="36" t="s">
        <v>64</v>
      </c>
      <c r="H290" s="36" t="s">
        <v>14</v>
      </c>
      <c r="I290" s="37">
        <v>1271.76</v>
      </c>
      <c r="J290" s="37">
        <v>211.96</v>
      </c>
      <c r="K290" s="37">
        <v>52.99</v>
      </c>
      <c r="L290" s="15">
        <v>99.99</v>
      </c>
      <c r="M290" s="16" t="s">
        <v>448</v>
      </c>
    </row>
    <row r="291" spans="2:13" s="1" customFormat="1" x14ac:dyDescent="0.3">
      <c r="B291" s="14" t="s">
        <v>267</v>
      </c>
      <c r="C291" t="s">
        <v>925</v>
      </c>
      <c r="D291" t="s">
        <v>449</v>
      </c>
      <c r="E291" t="s">
        <v>1175</v>
      </c>
      <c r="F291"/>
      <c r="G291" s="36" t="s">
        <v>14</v>
      </c>
      <c r="H291" s="21" t="s">
        <v>785</v>
      </c>
      <c r="I291" s="37">
        <v>211.96</v>
      </c>
      <c r="J291" s="21" t="s">
        <v>785</v>
      </c>
      <c r="K291" s="37">
        <v>52.99</v>
      </c>
      <c r="L291" s="15">
        <v>99.99</v>
      </c>
      <c r="M291" s="16" t="s">
        <v>450</v>
      </c>
    </row>
    <row r="292" spans="2:13" s="1" customFormat="1" x14ac:dyDescent="0.3">
      <c r="B292" s="14" t="s">
        <v>267</v>
      </c>
      <c r="C292" t="s">
        <v>925</v>
      </c>
      <c r="D292" t="s">
        <v>451</v>
      </c>
      <c r="E292" t="s">
        <v>452</v>
      </c>
      <c r="F292"/>
      <c r="G292" s="36" t="s">
        <v>11</v>
      </c>
      <c r="H292" s="21" t="s">
        <v>785</v>
      </c>
      <c r="I292" s="37">
        <v>63.54</v>
      </c>
      <c r="J292" s="21" t="s">
        <v>785</v>
      </c>
      <c r="K292" s="37">
        <v>10.59</v>
      </c>
      <c r="L292" s="15">
        <v>20.49</v>
      </c>
      <c r="M292" s="16" t="s">
        <v>453</v>
      </c>
    </row>
    <row r="293" spans="2:13" s="1" customFormat="1" x14ac:dyDescent="0.3">
      <c r="B293" s="14" t="s">
        <v>267</v>
      </c>
      <c r="C293" t="s">
        <v>925</v>
      </c>
      <c r="D293" t="s">
        <v>454</v>
      </c>
      <c r="E293" t="s">
        <v>1176</v>
      </c>
      <c r="F293"/>
      <c r="G293" s="36" t="s">
        <v>29</v>
      </c>
      <c r="H293" s="21" t="s">
        <v>785</v>
      </c>
      <c r="I293" s="37">
        <v>52.98</v>
      </c>
      <c r="J293" s="21" t="s">
        <v>785</v>
      </c>
      <c r="K293" s="37">
        <v>26.49</v>
      </c>
      <c r="L293" s="15">
        <v>51.99</v>
      </c>
      <c r="M293" s="16" t="s">
        <v>455</v>
      </c>
    </row>
    <row r="294" spans="2:13" s="1" customFormat="1" x14ac:dyDescent="0.3">
      <c r="B294" s="14" t="s">
        <v>267</v>
      </c>
      <c r="C294" t="s">
        <v>925</v>
      </c>
      <c r="D294" t="s">
        <v>790</v>
      </c>
      <c r="E294" t="s">
        <v>1177</v>
      </c>
      <c r="F294"/>
      <c r="G294" s="36" t="s">
        <v>499</v>
      </c>
      <c r="H294" s="21" t="s">
        <v>785</v>
      </c>
      <c r="I294" s="37">
        <v>269.64</v>
      </c>
      <c r="J294" s="21" t="s">
        <v>785</v>
      </c>
      <c r="K294" s="37">
        <v>7.49</v>
      </c>
      <c r="L294" s="15">
        <v>14.99</v>
      </c>
      <c r="M294" s="16" t="s">
        <v>791</v>
      </c>
    </row>
    <row r="295" spans="2:13" s="1" customFormat="1" x14ac:dyDescent="0.3">
      <c r="B295" s="14" t="s">
        <v>268</v>
      </c>
      <c r="C295" t="s">
        <v>937</v>
      </c>
      <c r="D295" t="s">
        <v>351</v>
      </c>
      <c r="E295" t="s">
        <v>488</v>
      </c>
      <c r="F295"/>
      <c r="G295" s="36" t="s">
        <v>64</v>
      </c>
      <c r="H295" s="36" t="s">
        <v>11</v>
      </c>
      <c r="I295" s="37">
        <v>228.96</v>
      </c>
      <c r="J295" s="37">
        <v>57.24</v>
      </c>
      <c r="K295" s="37">
        <v>9.5399999999999991</v>
      </c>
      <c r="L295" s="15">
        <v>18.989999999999998</v>
      </c>
      <c r="M295" s="16" t="s">
        <v>352</v>
      </c>
    </row>
    <row r="296" spans="2:13" s="1" customFormat="1" x14ac:dyDescent="0.3">
      <c r="B296" s="14" t="s">
        <v>268</v>
      </c>
      <c r="C296" t="s">
        <v>937</v>
      </c>
      <c r="D296" t="s">
        <v>312</v>
      </c>
      <c r="E296" t="s">
        <v>489</v>
      </c>
      <c r="F296"/>
      <c r="G296" s="36" t="s">
        <v>64</v>
      </c>
      <c r="H296" s="36" t="s">
        <v>11</v>
      </c>
      <c r="I296" s="37">
        <v>228.96</v>
      </c>
      <c r="J296" s="37">
        <v>57.24</v>
      </c>
      <c r="K296" s="37">
        <v>9.5399999999999991</v>
      </c>
      <c r="L296" s="15">
        <v>18.989999999999998</v>
      </c>
      <c r="M296" s="16" t="s">
        <v>313</v>
      </c>
    </row>
    <row r="297" spans="2:13" s="1" customFormat="1" x14ac:dyDescent="0.3">
      <c r="B297" s="14" t="s">
        <v>268</v>
      </c>
      <c r="C297" t="s">
        <v>937</v>
      </c>
      <c r="D297" t="s">
        <v>458</v>
      </c>
      <c r="E297" t="s">
        <v>1191</v>
      </c>
      <c r="F297"/>
      <c r="G297" s="36" t="s">
        <v>17</v>
      </c>
      <c r="H297" s="36" t="s">
        <v>14</v>
      </c>
      <c r="I297" s="37">
        <v>146.28</v>
      </c>
      <c r="J297" s="37">
        <v>48.76</v>
      </c>
      <c r="K297" s="37">
        <v>12.19</v>
      </c>
      <c r="L297" s="15">
        <v>23.99</v>
      </c>
      <c r="M297" s="16" t="s">
        <v>459</v>
      </c>
    </row>
    <row r="298" spans="2:13" s="1" customFormat="1" x14ac:dyDescent="0.3">
      <c r="B298" s="14" t="s">
        <v>268</v>
      </c>
      <c r="C298" t="s">
        <v>937</v>
      </c>
      <c r="D298" t="s">
        <v>850</v>
      </c>
      <c r="E298" t="s">
        <v>1192</v>
      </c>
      <c r="F298"/>
      <c r="G298" s="36" t="s">
        <v>17</v>
      </c>
      <c r="H298" s="36" t="s">
        <v>29</v>
      </c>
      <c r="I298" s="37">
        <v>222.6</v>
      </c>
      <c r="J298" s="37">
        <v>37.1</v>
      </c>
      <c r="K298" s="37">
        <v>18.55</v>
      </c>
      <c r="L298" s="15">
        <v>36.99</v>
      </c>
      <c r="M298" s="16" t="s">
        <v>851</v>
      </c>
    </row>
    <row r="299" spans="2:13" s="1" customFormat="1" x14ac:dyDescent="0.3">
      <c r="B299" s="14" t="s">
        <v>268</v>
      </c>
      <c r="C299" t="s">
        <v>937</v>
      </c>
      <c r="D299" t="s">
        <v>309</v>
      </c>
      <c r="E299" t="s">
        <v>1193</v>
      </c>
      <c r="F299"/>
      <c r="G299" s="36" t="s">
        <v>11</v>
      </c>
      <c r="H299" s="21" t="s">
        <v>785</v>
      </c>
      <c r="I299" s="37">
        <v>143.1</v>
      </c>
      <c r="J299" s="21" t="s">
        <v>785</v>
      </c>
      <c r="K299" s="37">
        <v>23.85</v>
      </c>
      <c r="L299" s="15">
        <v>46.99</v>
      </c>
      <c r="M299" s="16" t="s">
        <v>310</v>
      </c>
    </row>
    <row r="300" spans="2:13" s="1" customFormat="1" x14ac:dyDescent="0.3">
      <c r="B300" s="14" t="s">
        <v>268</v>
      </c>
      <c r="C300" t="s">
        <v>937</v>
      </c>
      <c r="D300" t="s">
        <v>297</v>
      </c>
      <c r="E300" t="s">
        <v>1194</v>
      </c>
      <c r="F300" t="s">
        <v>1367</v>
      </c>
      <c r="G300" s="36" t="s">
        <v>14</v>
      </c>
      <c r="H300" s="21" t="s">
        <v>785</v>
      </c>
      <c r="I300" s="37">
        <v>137.80000000000001</v>
      </c>
      <c r="J300" s="21" t="s">
        <v>785</v>
      </c>
      <c r="K300" s="37">
        <v>34.450000000000003</v>
      </c>
      <c r="L300" s="15">
        <v>68.989999999999995</v>
      </c>
      <c r="M300" s="16" t="s">
        <v>298</v>
      </c>
    </row>
    <row r="301" spans="2:13" s="1" customFormat="1" x14ac:dyDescent="0.3">
      <c r="B301" s="14" t="s">
        <v>268</v>
      </c>
      <c r="C301" t="s">
        <v>937</v>
      </c>
      <c r="D301" t="s">
        <v>320</v>
      </c>
      <c r="E301" t="s">
        <v>1195</v>
      </c>
      <c r="F301" t="s">
        <v>1368</v>
      </c>
      <c r="G301" s="36" t="s">
        <v>14</v>
      </c>
      <c r="H301" s="21" t="s">
        <v>785</v>
      </c>
      <c r="I301" s="37">
        <v>137.80000000000001</v>
      </c>
      <c r="J301" s="21" t="s">
        <v>785</v>
      </c>
      <c r="K301" s="37">
        <v>34.450000000000003</v>
      </c>
      <c r="L301" s="15">
        <v>68.989999999999995</v>
      </c>
      <c r="M301" s="16" t="s">
        <v>321</v>
      </c>
    </row>
    <row r="302" spans="2:13" s="1" customFormat="1" x14ac:dyDescent="0.3">
      <c r="B302" s="14" t="s">
        <v>268</v>
      </c>
      <c r="C302" t="s">
        <v>937</v>
      </c>
      <c r="D302" t="s">
        <v>1336</v>
      </c>
      <c r="E302" t="s">
        <v>1337</v>
      </c>
      <c r="F302" t="s">
        <v>1409</v>
      </c>
      <c r="G302" s="36" t="s">
        <v>14</v>
      </c>
      <c r="H302" s="21" t="s">
        <v>785</v>
      </c>
      <c r="I302" s="37">
        <v>145.56</v>
      </c>
      <c r="J302" s="21" t="s">
        <v>785</v>
      </c>
      <c r="K302" s="37">
        <v>36.39</v>
      </c>
      <c r="L302" s="15">
        <v>69.989999999999995</v>
      </c>
      <c r="M302" s="16" t="s">
        <v>1338</v>
      </c>
    </row>
    <row r="303" spans="2:13" s="1" customFormat="1" x14ac:dyDescent="0.3">
      <c r="B303" s="14" t="s">
        <v>268</v>
      </c>
      <c r="C303" t="s">
        <v>937</v>
      </c>
      <c r="D303" t="s">
        <v>1339</v>
      </c>
      <c r="E303" t="s">
        <v>1340</v>
      </c>
      <c r="F303" t="s">
        <v>1341</v>
      </c>
      <c r="G303" s="36" t="s">
        <v>14</v>
      </c>
      <c r="H303" s="21" t="s">
        <v>785</v>
      </c>
      <c r="I303" s="37">
        <v>145.56</v>
      </c>
      <c r="J303" s="21" t="s">
        <v>785</v>
      </c>
      <c r="K303" s="37">
        <v>36.39</v>
      </c>
      <c r="L303" s="15">
        <v>69.989999999999995</v>
      </c>
      <c r="M303" s="16" t="s">
        <v>1342</v>
      </c>
    </row>
    <row r="304" spans="2:13" s="1" customFormat="1" x14ac:dyDescent="0.3">
      <c r="B304" s="14" t="s">
        <v>268</v>
      </c>
      <c r="C304" t="s">
        <v>937</v>
      </c>
      <c r="D304" t="s">
        <v>1343</v>
      </c>
      <c r="E304" t="s">
        <v>1344</v>
      </c>
      <c r="F304" t="s">
        <v>1410</v>
      </c>
      <c r="G304" s="36" t="s">
        <v>14</v>
      </c>
      <c r="H304" s="21" t="s">
        <v>785</v>
      </c>
      <c r="I304" s="37">
        <v>166.36</v>
      </c>
      <c r="J304" s="21" t="s">
        <v>785</v>
      </c>
      <c r="K304" s="37">
        <v>41.59</v>
      </c>
      <c r="L304" s="15">
        <v>79.989999999999995</v>
      </c>
      <c r="M304" s="16" t="s">
        <v>1345</v>
      </c>
    </row>
    <row r="305" spans="2:13" s="1" customFormat="1" x14ac:dyDescent="0.3">
      <c r="B305" s="14" t="s">
        <v>268</v>
      </c>
      <c r="C305" t="s">
        <v>937</v>
      </c>
      <c r="D305" t="s">
        <v>1346</v>
      </c>
      <c r="E305" t="s">
        <v>1347</v>
      </c>
      <c r="F305" t="s">
        <v>1411</v>
      </c>
      <c r="G305" s="36" t="s">
        <v>64</v>
      </c>
      <c r="H305" s="36" t="s">
        <v>14</v>
      </c>
      <c r="I305" s="37">
        <v>374.16</v>
      </c>
      <c r="J305" s="37">
        <v>62.36</v>
      </c>
      <c r="K305" s="37">
        <v>15.59</v>
      </c>
      <c r="L305" s="15">
        <v>29.99</v>
      </c>
      <c r="M305" s="16" t="s">
        <v>1348</v>
      </c>
    </row>
    <row r="306" spans="2:13" s="1" customFormat="1" x14ac:dyDescent="0.3">
      <c r="B306" s="14" t="s">
        <v>268</v>
      </c>
      <c r="C306" t="s">
        <v>904</v>
      </c>
      <c r="D306" t="s">
        <v>349</v>
      </c>
      <c r="E306" t="s">
        <v>405</v>
      </c>
      <c r="F306"/>
      <c r="G306" s="36" t="s">
        <v>17</v>
      </c>
      <c r="H306" s="36" t="s">
        <v>11</v>
      </c>
      <c r="I306" s="37">
        <v>171.72</v>
      </c>
      <c r="J306" s="37">
        <v>85.86</v>
      </c>
      <c r="K306" s="37">
        <v>14.31</v>
      </c>
      <c r="L306" s="15">
        <v>27.99</v>
      </c>
      <c r="M306" s="16" t="s">
        <v>350</v>
      </c>
    </row>
    <row r="307" spans="2:13" s="1" customFormat="1" x14ac:dyDescent="0.3">
      <c r="B307" s="14" t="s">
        <v>268</v>
      </c>
      <c r="C307" t="s">
        <v>904</v>
      </c>
      <c r="D307" t="s">
        <v>1349</v>
      </c>
      <c r="E307" t="s">
        <v>1350</v>
      </c>
      <c r="F307" t="s">
        <v>1412</v>
      </c>
      <c r="G307" s="36" t="s">
        <v>64</v>
      </c>
      <c r="H307" s="36" t="s">
        <v>14</v>
      </c>
      <c r="I307" s="37">
        <v>311.76</v>
      </c>
      <c r="J307" s="37">
        <v>51.96</v>
      </c>
      <c r="K307" s="37">
        <v>12.99</v>
      </c>
      <c r="L307" s="15">
        <v>24.99</v>
      </c>
      <c r="M307" s="16" t="s">
        <v>1351</v>
      </c>
    </row>
    <row r="308" spans="2:13" s="1" customFormat="1" x14ac:dyDescent="0.3">
      <c r="B308" s="14" t="s">
        <v>268</v>
      </c>
      <c r="C308" t="s">
        <v>904</v>
      </c>
      <c r="D308" t="s">
        <v>307</v>
      </c>
      <c r="E308" t="s">
        <v>406</v>
      </c>
      <c r="F308" t="s">
        <v>831</v>
      </c>
      <c r="G308" s="36" t="s">
        <v>11</v>
      </c>
      <c r="H308" s="21" t="s">
        <v>785</v>
      </c>
      <c r="I308" s="37">
        <v>63.6</v>
      </c>
      <c r="J308" s="21" t="s">
        <v>785</v>
      </c>
      <c r="K308" s="37">
        <v>10.6</v>
      </c>
      <c r="L308" s="15">
        <v>20.99</v>
      </c>
      <c r="M308" s="16" t="s">
        <v>308</v>
      </c>
    </row>
    <row r="309" spans="2:13" s="1" customFormat="1" x14ac:dyDescent="0.3">
      <c r="B309" s="14" t="s">
        <v>268</v>
      </c>
      <c r="C309" t="s">
        <v>904</v>
      </c>
      <c r="D309" t="s">
        <v>316</v>
      </c>
      <c r="E309" t="s">
        <v>407</v>
      </c>
      <c r="F309" t="s">
        <v>1363</v>
      </c>
      <c r="G309" s="36" t="s">
        <v>17</v>
      </c>
      <c r="H309" s="36" t="s">
        <v>11</v>
      </c>
      <c r="I309" s="37">
        <v>31.8</v>
      </c>
      <c r="J309" s="37">
        <v>15.9</v>
      </c>
      <c r="K309" s="37">
        <v>2.65</v>
      </c>
      <c r="L309" s="15">
        <v>5.29</v>
      </c>
      <c r="M309" s="16" t="s">
        <v>317</v>
      </c>
    </row>
    <row r="310" spans="2:13" s="1" customFormat="1" x14ac:dyDescent="0.3">
      <c r="B310" s="14" t="s">
        <v>268</v>
      </c>
      <c r="C310" t="s">
        <v>904</v>
      </c>
      <c r="D310" t="s">
        <v>339</v>
      </c>
      <c r="E310" t="s">
        <v>1196</v>
      </c>
      <c r="F310"/>
      <c r="G310" s="36" t="s">
        <v>17</v>
      </c>
      <c r="H310" s="36" t="s">
        <v>11</v>
      </c>
      <c r="I310" s="37">
        <v>95.4</v>
      </c>
      <c r="J310" s="37">
        <v>47.7</v>
      </c>
      <c r="K310" s="37">
        <v>7.95</v>
      </c>
      <c r="L310" s="15">
        <v>15.49</v>
      </c>
      <c r="M310" s="16" t="s">
        <v>340</v>
      </c>
    </row>
    <row r="311" spans="2:13" s="1" customFormat="1" x14ac:dyDescent="0.3">
      <c r="B311" s="14" t="s">
        <v>268</v>
      </c>
      <c r="C311" t="s">
        <v>904</v>
      </c>
      <c r="D311" t="s">
        <v>318</v>
      </c>
      <c r="E311" t="s">
        <v>408</v>
      </c>
      <c r="F311" t="s">
        <v>1363</v>
      </c>
      <c r="G311" s="36" t="s">
        <v>17</v>
      </c>
      <c r="H311" s="36" t="s">
        <v>11</v>
      </c>
      <c r="I311" s="37">
        <v>47.76</v>
      </c>
      <c r="J311" s="37">
        <v>23.88</v>
      </c>
      <c r="K311" s="37">
        <v>3.98</v>
      </c>
      <c r="L311" s="15">
        <v>7.99</v>
      </c>
      <c r="M311" s="16" t="s">
        <v>319</v>
      </c>
    </row>
    <row r="312" spans="2:13" s="1" customFormat="1" x14ac:dyDescent="0.3">
      <c r="B312" s="14" t="s">
        <v>268</v>
      </c>
      <c r="C312" t="s">
        <v>904</v>
      </c>
      <c r="D312" t="s">
        <v>1352</v>
      </c>
      <c r="E312" t="s">
        <v>1353</v>
      </c>
      <c r="F312" t="s">
        <v>1411</v>
      </c>
      <c r="G312" s="36" t="s">
        <v>17</v>
      </c>
      <c r="H312" s="36" t="s">
        <v>29</v>
      </c>
      <c r="I312" s="37">
        <v>935.88</v>
      </c>
      <c r="J312" s="37">
        <v>155.97999999999999</v>
      </c>
      <c r="K312" s="37">
        <v>77.989999999999995</v>
      </c>
      <c r="L312" s="15">
        <v>149.99</v>
      </c>
      <c r="M312" s="16" t="s">
        <v>1354</v>
      </c>
    </row>
    <row r="313" spans="2:13" s="1" customFormat="1" x14ac:dyDescent="0.3">
      <c r="B313" s="14" t="s">
        <v>268</v>
      </c>
      <c r="C313" t="s">
        <v>926</v>
      </c>
      <c r="D313" t="s">
        <v>282</v>
      </c>
      <c r="E313" t="s">
        <v>486</v>
      </c>
      <c r="F313" t="s">
        <v>831</v>
      </c>
      <c r="G313" s="36" t="s">
        <v>64</v>
      </c>
      <c r="H313" s="36" t="s">
        <v>11</v>
      </c>
      <c r="I313" s="37">
        <v>279.83999999999997</v>
      </c>
      <c r="J313" s="37">
        <v>69.959999999999994</v>
      </c>
      <c r="K313" s="37">
        <v>11.66</v>
      </c>
      <c r="L313" s="15">
        <v>22.99</v>
      </c>
      <c r="M313" s="16" t="s">
        <v>283</v>
      </c>
    </row>
    <row r="314" spans="2:13" s="1" customFormat="1" x14ac:dyDescent="0.3">
      <c r="B314" s="14" t="s">
        <v>268</v>
      </c>
      <c r="C314" t="s">
        <v>926</v>
      </c>
      <c r="D314" t="s">
        <v>271</v>
      </c>
      <c r="E314" t="s">
        <v>390</v>
      </c>
      <c r="F314" t="s">
        <v>1363</v>
      </c>
      <c r="G314" s="36" t="s">
        <v>14</v>
      </c>
      <c r="H314" s="21" t="s">
        <v>785</v>
      </c>
      <c r="I314" s="37">
        <v>33.92</v>
      </c>
      <c r="J314" s="21" t="s">
        <v>785</v>
      </c>
      <c r="K314" s="37">
        <v>8.48</v>
      </c>
      <c r="L314" s="15">
        <v>16.989999999999998</v>
      </c>
      <c r="M314" s="16" t="s">
        <v>272</v>
      </c>
    </row>
    <row r="315" spans="2:13" s="1" customFormat="1" x14ac:dyDescent="0.3">
      <c r="B315" s="14" t="s">
        <v>268</v>
      </c>
      <c r="C315" t="s">
        <v>926</v>
      </c>
      <c r="D315" t="s">
        <v>288</v>
      </c>
      <c r="E315" t="s">
        <v>391</v>
      </c>
      <c r="F315" t="s">
        <v>1363</v>
      </c>
      <c r="G315" s="36" t="s">
        <v>14</v>
      </c>
      <c r="H315" s="21" t="s">
        <v>785</v>
      </c>
      <c r="I315" s="37">
        <v>46.64</v>
      </c>
      <c r="J315" s="21" t="s">
        <v>785</v>
      </c>
      <c r="K315" s="37">
        <v>11.66</v>
      </c>
      <c r="L315" s="15">
        <v>22.99</v>
      </c>
      <c r="M315" s="16" t="s">
        <v>289</v>
      </c>
    </row>
    <row r="316" spans="2:13" s="1" customFormat="1" x14ac:dyDescent="0.3">
      <c r="B316" s="14" t="s">
        <v>268</v>
      </c>
      <c r="C316" t="s">
        <v>942</v>
      </c>
      <c r="D316" t="s">
        <v>305</v>
      </c>
      <c r="E316" t="s">
        <v>491</v>
      </c>
      <c r="F316"/>
      <c r="G316" s="36" t="s">
        <v>64</v>
      </c>
      <c r="H316" s="36" t="s">
        <v>11</v>
      </c>
      <c r="I316" s="37">
        <v>114.48</v>
      </c>
      <c r="J316" s="37">
        <v>28.62</v>
      </c>
      <c r="K316" s="37">
        <v>4.7699999999999996</v>
      </c>
      <c r="L316" s="15">
        <v>9.49</v>
      </c>
      <c r="M316" s="16" t="s">
        <v>306</v>
      </c>
    </row>
    <row r="317" spans="2:13" s="1" customFormat="1" x14ac:dyDescent="0.3">
      <c r="B317" s="14" t="s">
        <v>268</v>
      </c>
      <c r="C317" t="s">
        <v>946</v>
      </c>
      <c r="D317" t="s">
        <v>460</v>
      </c>
      <c r="E317" t="s">
        <v>1206</v>
      </c>
      <c r="F317"/>
      <c r="G317" s="36" t="s">
        <v>64</v>
      </c>
      <c r="H317" s="36" t="s">
        <v>11</v>
      </c>
      <c r="I317" s="37">
        <v>101.76</v>
      </c>
      <c r="J317" s="37">
        <v>25.44</v>
      </c>
      <c r="K317" s="37">
        <v>4.24</v>
      </c>
      <c r="L317" s="15">
        <v>8.49</v>
      </c>
      <c r="M317" s="16" t="s">
        <v>461</v>
      </c>
    </row>
    <row r="318" spans="2:13" s="1" customFormat="1" x14ac:dyDescent="0.3">
      <c r="B318" s="14" t="s">
        <v>268</v>
      </c>
      <c r="C318" t="s">
        <v>943</v>
      </c>
      <c r="D318" t="s">
        <v>456</v>
      </c>
      <c r="E318" t="s">
        <v>1198</v>
      </c>
      <c r="F318"/>
      <c r="G318" s="36" t="s">
        <v>64</v>
      </c>
      <c r="H318" s="36" t="s">
        <v>11</v>
      </c>
      <c r="I318" s="37">
        <v>165.36</v>
      </c>
      <c r="J318" s="37">
        <v>41.34</v>
      </c>
      <c r="K318" s="37">
        <v>6.89</v>
      </c>
      <c r="L318" s="15">
        <v>13.49</v>
      </c>
      <c r="M318" s="16" t="s">
        <v>457</v>
      </c>
    </row>
    <row r="319" spans="2:13" s="1" customFormat="1" x14ac:dyDescent="0.3">
      <c r="B319" s="14" t="s">
        <v>268</v>
      </c>
      <c r="C319" t="s">
        <v>943</v>
      </c>
      <c r="D319" t="s">
        <v>326</v>
      </c>
      <c r="E319" t="s">
        <v>1207</v>
      </c>
      <c r="F319"/>
      <c r="G319" s="36" t="s">
        <v>17</v>
      </c>
      <c r="H319" s="36" t="s">
        <v>14</v>
      </c>
      <c r="I319" s="37">
        <v>209.88</v>
      </c>
      <c r="J319" s="37">
        <v>69.959999999999994</v>
      </c>
      <c r="K319" s="37">
        <v>17.489999999999998</v>
      </c>
      <c r="L319" s="15">
        <v>34.99</v>
      </c>
      <c r="M319" s="16" t="s">
        <v>327</v>
      </c>
    </row>
    <row r="320" spans="2:13" s="1" customFormat="1" x14ac:dyDescent="0.3">
      <c r="B320" s="14" t="s">
        <v>268</v>
      </c>
      <c r="C320" t="s">
        <v>936</v>
      </c>
      <c r="D320" t="s">
        <v>299</v>
      </c>
      <c r="E320" t="s">
        <v>401</v>
      </c>
      <c r="F320" t="s">
        <v>831</v>
      </c>
      <c r="G320" s="36" t="s">
        <v>64</v>
      </c>
      <c r="H320" s="36" t="s">
        <v>11</v>
      </c>
      <c r="I320" s="37">
        <v>101.76</v>
      </c>
      <c r="J320" s="37">
        <v>25.44</v>
      </c>
      <c r="K320" s="37">
        <v>4.24</v>
      </c>
      <c r="L320" s="15">
        <v>8.49</v>
      </c>
      <c r="M320" s="16" t="s">
        <v>300</v>
      </c>
    </row>
    <row r="321" spans="2:13" s="1" customFormat="1" x14ac:dyDescent="0.3">
      <c r="B321" s="14" t="s">
        <v>268</v>
      </c>
      <c r="C321" t="s">
        <v>936</v>
      </c>
      <c r="D321" t="s">
        <v>290</v>
      </c>
      <c r="E321" t="s">
        <v>402</v>
      </c>
      <c r="F321"/>
      <c r="G321" s="36" t="s">
        <v>64</v>
      </c>
      <c r="H321" s="36" t="s">
        <v>11</v>
      </c>
      <c r="I321" s="37">
        <v>89.04</v>
      </c>
      <c r="J321" s="37">
        <v>22.26</v>
      </c>
      <c r="K321" s="37">
        <v>3.71</v>
      </c>
      <c r="L321" s="15">
        <v>7.49</v>
      </c>
      <c r="M321" s="16" t="s">
        <v>291</v>
      </c>
    </row>
    <row r="322" spans="2:13" s="1" customFormat="1" x14ac:dyDescent="0.3">
      <c r="B322" s="14" t="s">
        <v>268</v>
      </c>
      <c r="C322" t="s">
        <v>936</v>
      </c>
      <c r="D322" t="s">
        <v>301</v>
      </c>
      <c r="E322" t="s">
        <v>403</v>
      </c>
      <c r="F322"/>
      <c r="G322" s="36" t="s">
        <v>64</v>
      </c>
      <c r="H322" s="36" t="s">
        <v>11</v>
      </c>
      <c r="I322" s="37">
        <v>127.2</v>
      </c>
      <c r="J322" s="37">
        <v>31.8</v>
      </c>
      <c r="K322" s="37">
        <v>5.3</v>
      </c>
      <c r="L322" s="15">
        <v>10.49</v>
      </c>
      <c r="M322" s="16" t="s">
        <v>302</v>
      </c>
    </row>
    <row r="323" spans="2:13" s="1" customFormat="1" x14ac:dyDescent="0.3">
      <c r="B323" s="14" t="s">
        <v>268</v>
      </c>
      <c r="C323" t="s">
        <v>936</v>
      </c>
      <c r="D323" t="s">
        <v>355</v>
      </c>
      <c r="E323" t="s">
        <v>404</v>
      </c>
      <c r="F323"/>
      <c r="G323" s="36" t="s">
        <v>64</v>
      </c>
      <c r="H323" s="36" t="s">
        <v>11</v>
      </c>
      <c r="I323" s="37">
        <v>241.68</v>
      </c>
      <c r="J323" s="37">
        <v>60.42</v>
      </c>
      <c r="K323" s="37">
        <v>10.07</v>
      </c>
      <c r="L323" s="15">
        <v>19.989999999999998</v>
      </c>
      <c r="M323" s="16" t="s">
        <v>356</v>
      </c>
    </row>
    <row r="324" spans="2:13" s="1" customFormat="1" x14ac:dyDescent="0.3">
      <c r="B324" s="14" t="s">
        <v>268</v>
      </c>
      <c r="C324" t="s">
        <v>930</v>
      </c>
      <c r="D324" t="s">
        <v>273</v>
      </c>
      <c r="E324" t="s">
        <v>1178</v>
      </c>
      <c r="F324"/>
      <c r="G324" s="36" t="s">
        <v>64</v>
      </c>
      <c r="H324" s="36" t="s">
        <v>11</v>
      </c>
      <c r="I324" s="37">
        <v>95.52</v>
      </c>
      <c r="J324" s="37">
        <v>23.88</v>
      </c>
      <c r="K324" s="37">
        <v>3.98</v>
      </c>
      <c r="L324" s="15">
        <v>7.99</v>
      </c>
      <c r="M324" s="16" t="s">
        <v>274</v>
      </c>
    </row>
    <row r="325" spans="2:13" s="1" customFormat="1" x14ac:dyDescent="0.3">
      <c r="B325" s="14" t="s">
        <v>268</v>
      </c>
      <c r="C325" t="s">
        <v>930</v>
      </c>
      <c r="D325" t="s">
        <v>363</v>
      </c>
      <c r="E325" t="s">
        <v>398</v>
      </c>
      <c r="F325"/>
      <c r="G325" s="36" t="s">
        <v>64</v>
      </c>
      <c r="H325" s="36" t="s">
        <v>11</v>
      </c>
      <c r="I325" s="37">
        <v>165.36</v>
      </c>
      <c r="J325" s="37">
        <v>41.34</v>
      </c>
      <c r="K325" s="37">
        <v>6.89</v>
      </c>
      <c r="L325" s="15">
        <v>13.49</v>
      </c>
      <c r="M325" s="16" t="s">
        <v>364</v>
      </c>
    </row>
    <row r="326" spans="2:13" s="1" customFormat="1" x14ac:dyDescent="0.3">
      <c r="B326" s="14" t="s">
        <v>268</v>
      </c>
      <c r="C326" t="s">
        <v>930</v>
      </c>
      <c r="D326" t="s">
        <v>365</v>
      </c>
      <c r="E326" t="s">
        <v>1179</v>
      </c>
      <c r="F326" t="s">
        <v>1363</v>
      </c>
      <c r="G326" s="36" t="s">
        <v>64</v>
      </c>
      <c r="H326" s="36" t="s">
        <v>11</v>
      </c>
      <c r="I326" s="37">
        <v>343.44</v>
      </c>
      <c r="J326" s="37">
        <v>85.86</v>
      </c>
      <c r="K326" s="37">
        <v>14.31</v>
      </c>
      <c r="L326" s="15">
        <v>27.99</v>
      </c>
      <c r="M326" s="16" t="s">
        <v>366</v>
      </c>
    </row>
    <row r="327" spans="2:13" s="1" customFormat="1" x14ac:dyDescent="0.3">
      <c r="B327" s="14" t="s">
        <v>268</v>
      </c>
      <c r="C327" t="s">
        <v>930</v>
      </c>
      <c r="D327" t="s">
        <v>481</v>
      </c>
      <c r="E327" t="s">
        <v>482</v>
      </c>
      <c r="F327"/>
      <c r="G327" s="36" t="s">
        <v>64</v>
      </c>
      <c r="H327" s="36" t="s">
        <v>11</v>
      </c>
      <c r="I327" s="37">
        <v>279.83999999999997</v>
      </c>
      <c r="J327" s="37">
        <v>69.959999999999994</v>
      </c>
      <c r="K327" s="37">
        <v>11.66</v>
      </c>
      <c r="L327" s="15">
        <v>22.99</v>
      </c>
      <c r="M327" s="16" t="s">
        <v>483</v>
      </c>
    </row>
    <row r="328" spans="2:13" s="1" customFormat="1" x14ac:dyDescent="0.3">
      <c r="B328" s="14" t="s">
        <v>268</v>
      </c>
      <c r="C328" t="s">
        <v>930</v>
      </c>
      <c r="D328" t="s">
        <v>469</v>
      </c>
      <c r="E328" t="s">
        <v>1180</v>
      </c>
      <c r="F328" t="s">
        <v>1365</v>
      </c>
      <c r="G328" s="36" t="s">
        <v>64</v>
      </c>
      <c r="H328" s="36" t="s">
        <v>11</v>
      </c>
      <c r="I328" s="37">
        <v>108.24</v>
      </c>
      <c r="J328" s="37">
        <v>27.06</v>
      </c>
      <c r="K328" s="37">
        <v>4.51</v>
      </c>
      <c r="L328" s="15">
        <v>8.99</v>
      </c>
      <c r="M328" s="16" t="s">
        <v>475</v>
      </c>
    </row>
    <row r="329" spans="2:13" s="1" customFormat="1" x14ac:dyDescent="0.3">
      <c r="B329" s="14" t="s">
        <v>268</v>
      </c>
      <c r="C329" t="s">
        <v>931</v>
      </c>
      <c r="D329" t="s">
        <v>328</v>
      </c>
      <c r="E329" t="s">
        <v>1181</v>
      </c>
      <c r="F329"/>
      <c r="G329" s="36" t="s">
        <v>64</v>
      </c>
      <c r="H329" s="36" t="s">
        <v>11</v>
      </c>
      <c r="I329" s="37">
        <v>63.6</v>
      </c>
      <c r="J329" s="37">
        <v>15.9</v>
      </c>
      <c r="K329" s="37">
        <v>2.65</v>
      </c>
      <c r="L329" s="15">
        <v>5.29</v>
      </c>
      <c r="M329" s="16" t="s">
        <v>329</v>
      </c>
    </row>
    <row r="330" spans="2:13" s="1" customFormat="1" x14ac:dyDescent="0.3">
      <c r="B330" s="14" t="s">
        <v>268</v>
      </c>
      <c r="C330" t="s">
        <v>931</v>
      </c>
      <c r="D330" t="s">
        <v>847</v>
      </c>
      <c r="E330" t="s">
        <v>848</v>
      </c>
      <c r="F330" t="s">
        <v>1366</v>
      </c>
      <c r="G330" s="36" t="s">
        <v>64</v>
      </c>
      <c r="H330" s="36" t="s">
        <v>11</v>
      </c>
      <c r="I330" s="37">
        <v>105.6</v>
      </c>
      <c r="J330" s="37">
        <v>26.4</v>
      </c>
      <c r="K330" s="37">
        <v>4.4000000000000004</v>
      </c>
      <c r="L330" s="15">
        <v>8.7899999999999991</v>
      </c>
      <c r="M330" s="16" t="s">
        <v>849</v>
      </c>
    </row>
    <row r="331" spans="2:13" s="1" customFormat="1" x14ac:dyDescent="0.3">
      <c r="B331" s="14" t="s">
        <v>268</v>
      </c>
      <c r="C331" t="s">
        <v>947</v>
      </c>
      <c r="D331" t="s">
        <v>347</v>
      </c>
      <c r="E331" t="s">
        <v>411</v>
      </c>
      <c r="F331"/>
      <c r="G331" s="36" t="s">
        <v>17</v>
      </c>
      <c r="H331" s="36" t="s">
        <v>14</v>
      </c>
      <c r="I331" s="37">
        <v>235.32</v>
      </c>
      <c r="J331" s="37">
        <v>78.44</v>
      </c>
      <c r="K331" s="37">
        <v>19.61</v>
      </c>
      <c r="L331" s="15">
        <v>38.99</v>
      </c>
      <c r="M331" s="16" t="s">
        <v>348</v>
      </c>
    </row>
    <row r="332" spans="2:13" s="1" customFormat="1" x14ac:dyDescent="0.3">
      <c r="B332" s="14" t="s">
        <v>268</v>
      </c>
      <c r="C332" t="s">
        <v>934</v>
      </c>
      <c r="D332" t="s">
        <v>277</v>
      </c>
      <c r="E332" t="s">
        <v>1185</v>
      </c>
      <c r="F332"/>
      <c r="G332" s="36" t="s">
        <v>17</v>
      </c>
      <c r="H332" s="36" t="s">
        <v>54</v>
      </c>
      <c r="I332" s="37">
        <v>171.72</v>
      </c>
      <c r="J332" s="37">
        <v>42.93</v>
      </c>
      <c r="K332" s="37">
        <v>14.31</v>
      </c>
      <c r="L332" s="15">
        <v>27.99</v>
      </c>
      <c r="M332" s="16" t="s">
        <v>376</v>
      </c>
    </row>
    <row r="333" spans="2:13" s="1" customFormat="1" x14ac:dyDescent="0.3">
      <c r="B333" s="14" t="s">
        <v>268</v>
      </c>
      <c r="C333" t="s">
        <v>948</v>
      </c>
      <c r="D333" t="s">
        <v>324</v>
      </c>
      <c r="E333" t="s">
        <v>412</v>
      </c>
      <c r="F333" t="s">
        <v>831</v>
      </c>
      <c r="G333" s="36" t="s">
        <v>17</v>
      </c>
      <c r="H333" s="36" t="s">
        <v>14</v>
      </c>
      <c r="I333" s="37">
        <v>190.8</v>
      </c>
      <c r="J333" s="37">
        <v>63.6</v>
      </c>
      <c r="K333" s="37">
        <v>15.9</v>
      </c>
      <c r="L333" s="15">
        <v>31.49</v>
      </c>
      <c r="M333" s="16" t="s">
        <v>325</v>
      </c>
    </row>
    <row r="334" spans="2:13" s="1" customFormat="1" x14ac:dyDescent="0.3">
      <c r="B334" s="14" t="s">
        <v>268</v>
      </c>
      <c r="C334" t="s">
        <v>948</v>
      </c>
      <c r="D334" t="s">
        <v>341</v>
      </c>
      <c r="E334" t="s">
        <v>413</v>
      </c>
      <c r="F334"/>
      <c r="G334" s="36" t="s">
        <v>17</v>
      </c>
      <c r="H334" s="36" t="s">
        <v>14</v>
      </c>
      <c r="I334" s="37">
        <v>190.8</v>
      </c>
      <c r="J334" s="37">
        <v>63.6</v>
      </c>
      <c r="K334" s="37">
        <v>15.9</v>
      </c>
      <c r="L334" s="15">
        <v>31.49</v>
      </c>
      <c r="M334" s="16" t="s">
        <v>342</v>
      </c>
    </row>
    <row r="335" spans="2:13" s="1" customFormat="1" x14ac:dyDescent="0.3">
      <c r="B335" s="14" t="s">
        <v>268</v>
      </c>
      <c r="C335" t="s">
        <v>922</v>
      </c>
      <c r="D335" t="s">
        <v>330</v>
      </c>
      <c r="E335" t="s">
        <v>1186</v>
      </c>
      <c r="F335" t="s">
        <v>831</v>
      </c>
      <c r="G335" s="36" t="s">
        <v>17</v>
      </c>
      <c r="H335" s="36" t="s">
        <v>54</v>
      </c>
      <c r="I335" s="37">
        <v>203.52</v>
      </c>
      <c r="J335" s="37">
        <v>50.88</v>
      </c>
      <c r="K335" s="37">
        <v>16.96</v>
      </c>
      <c r="L335" s="15">
        <v>32.99</v>
      </c>
      <c r="M335" s="16" t="s">
        <v>377</v>
      </c>
    </row>
    <row r="336" spans="2:13" s="1" customFormat="1" x14ac:dyDescent="0.3">
      <c r="B336" s="14" t="s">
        <v>268</v>
      </c>
      <c r="C336" t="s">
        <v>922</v>
      </c>
      <c r="D336" t="s">
        <v>292</v>
      </c>
      <c r="E336" t="s">
        <v>399</v>
      </c>
      <c r="F336"/>
      <c r="G336" s="36" t="s">
        <v>17</v>
      </c>
      <c r="H336" s="36" t="s">
        <v>54</v>
      </c>
      <c r="I336" s="37">
        <v>171.72</v>
      </c>
      <c r="J336" s="37">
        <v>42.93</v>
      </c>
      <c r="K336" s="37">
        <v>14.31</v>
      </c>
      <c r="L336" s="15">
        <v>27.99</v>
      </c>
      <c r="M336" s="16" t="s">
        <v>380</v>
      </c>
    </row>
    <row r="337" spans="2:13" s="1" customFormat="1" x14ac:dyDescent="0.3">
      <c r="B337" s="14" t="s">
        <v>268</v>
      </c>
      <c r="C337" t="s">
        <v>922</v>
      </c>
      <c r="D337" t="s">
        <v>311</v>
      </c>
      <c r="E337" t="s">
        <v>1187</v>
      </c>
      <c r="F337"/>
      <c r="G337" s="36" t="s">
        <v>17</v>
      </c>
      <c r="H337" s="36" t="s">
        <v>54</v>
      </c>
      <c r="I337" s="37">
        <v>305.27999999999997</v>
      </c>
      <c r="J337" s="37">
        <v>76.319999999999993</v>
      </c>
      <c r="K337" s="37">
        <v>25.44</v>
      </c>
      <c r="L337" s="15">
        <v>49.99</v>
      </c>
      <c r="M337" s="16" t="s">
        <v>381</v>
      </c>
    </row>
    <row r="338" spans="2:13" s="1" customFormat="1" x14ac:dyDescent="0.3">
      <c r="B338" s="14" t="s">
        <v>268</v>
      </c>
      <c r="C338" t="s">
        <v>922</v>
      </c>
      <c r="D338" t="s">
        <v>285</v>
      </c>
      <c r="E338" t="s">
        <v>400</v>
      </c>
      <c r="F338" t="s">
        <v>831</v>
      </c>
      <c r="G338" s="36" t="s">
        <v>17</v>
      </c>
      <c r="H338" s="36" t="s">
        <v>54</v>
      </c>
      <c r="I338" s="37">
        <v>235.32</v>
      </c>
      <c r="J338" s="37">
        <v>58.83</v>
      </c>
      <c r="K338" s="37">
        <v>19.61</v>
      </c>
      <c r="L338" s="15">
        <v>38.99</v>
      </c>
      <c r="M338" s="16" t="s">
        <v>382</v>
      </c>
    </row>
    <row r="339" spans="2:13" s="1" customFormat="1" x14ac:dyDescent="0.3">
      <c r="B339" s="14" t="s">
        <v>268</v>
      </c>
      <c r="C339" t="s">
        <v>922</v>
      </c>
      <c r="D339" t="s">
        <v>344</v>
      </c>
      <c r="E339" t="s">
        <v>1188</v>
      </c>
      <c r="F339" t="s">
        <v>831</v>
      </c>
      <c r="G339" s="36" t="s">
        <v>17</v>
      </c>
      <c r="H339" s="36" t="s">
        <v>54</v>
      </c>
      <c r="I339" s="37">
        <v>540.6</v>
      </c>
      <c r="J339" s="37">
        <v>135.15</v>
      </c>
      <c r="K339" s="37">
        <v>45.05</v>
      </c>
      <c r="L339" s="15">
        <v>89.99</v>
      </c>
      <c r="M339" s="16" t="s">
        <v>383</v>
      </c>
    </row>
    <row r="340" spans="2:13" s="1" customFormat="1" x14ac:dyDescent="0.3">
      <c r="B340" s="14" t="s">
        <v>268</v>
      </c>
      <c r="C340" t="s">
        <v>940</v>
      </c>
      <c r="D340" t="s">
        <v>357</v>
      </c>
      <c r="E340" t="s">
        <v>1255</v>
      </c>
      <c r="F340"/>
      <c r="G340" s="36" t="s">
        <v>64</v>
      </c>
      <c r="H340" s="36" t="s">
        <v>11</v>
      </c>
      <c r="I340" s="37">
        <v>127.2</v>
      </c>
      <c r="J340" s="37">
        <v>31.8</v>
      </c>
      <c r="K340" s="37">
        <v>5.3</v>
      </c>
      <c r="L340" s="15">
        <v>10.49</v>
      </c>
      <c r="M340" s="16" t="s">
        <v>358</v>
      </c>
    </row>
    <row r="341" spans="2:13" s="1" customFormat="1" x14ac:dyDescent="0.3">
      <c r="B341" s="14" t="s">
        <v>268</v>
      </c>
      <c r="C341" t="s">
        <v>944</v>
      </c>
      <c r="D341" t="s">
        <v>345</v>
      </c>
      <c r="E341" t="s">
        <v>1199</v>
      </c>
      <c r="F341"/>
      <c r="G341" s="36" t="s">
        <v>17</v>
      </c>
      <c r="H341" s="36" t="s">
        <v>54</v>
      </c>
      <c r="I341" s="37">
        <v>127.2</v>
      </c>
      <c r="J341" s="37">
        <v>31.8</v>
      </c>
      <c r="K341" s="37">
        <v>10.6</v>
      </c>
      <c r="L341" s="15">
        <v>20.99</v>
      </c>
      <c r="M341" s="16" t="s">
        <v>346</v>
      </c>
    </row>
    <row r="342" spans="2:13" s="1" customFormat="1" x14ac:dyDescent="0.3">
      <c r="B342" s="14" t="s">
        <v>268</v>
      </c>
      <c r="C342" t="s">
        <v>938</v>
      </c>
      <c r="D342" t="s">
        <v>1355</v>
      </c>
      <c r="E342" t="s">
        <v>1356</v>
      </c>
      <c r="F342" t="s">
        <v>1413</v>
      </c>
      <c r="G342" s="36" t="s">
        <v>64</v>
      </c>
      <c r="H342" s="36" t="s">
        <v>14</v>
      </c>
      <c r="I342" s="37">
        <v>374.16</v>
      </c>
      <c r="J342" s="37">
        <v>62.36</v>
      </c>
      <c r="K342" s="37">
        <v>15.59</v>
      </c>
      <c r="L342" s="15">
        <v>29.99</v>
      </c>
      <c r="M342" s="16" t="s">
        <v>1357</v>
      </c>
    </row>
    <row r="343" spans="2:13" s="1" customFormat="1" x14ac:dyDescent="0.3">
      <c r="B343" s="14" t="s">
        <v>268</v>
      </c>
      <c r="C343" t="s">
        <v>938</v>
      </c>
      <c r="D343" t="s">
        <v>1358</v>
      </c>
      <c r="E343" t="s">
        <v>1359</v>
      </c>
      <c r="F343" t="s">
        <v>1411</v>
      </c>
      <c r="G343" s="36" t="s">
        <v>17</v>
      </c>
      <c r="H343" s="36" t="s">
        <v>29</v>
      </c>
      <c r="I343" s="37">
        <v>1123.08</v>
      </c>
      <c r="J343" s="37">
        <v>187.18</v>
      </c>
      <c r="K343" s="37">
        <v>93.59</v>
      </c>
      <c r="L343" s="15">
        <v>149.99</v>
      </c>
      <c r="M343" s="16" t="s">
        <v>1360</v>
      </c>
    </row>
    <row r="344" spans="2:13" s="1" customFormat="1" x14ac:dyDescent="0.3">
      <c r="B344" s="14" t="s">
        <v>268</v>
      </c>
      <c r="C344" t="s">
        <v>938</v>
      </c>
      <c r="D344" t="s">
        <v>280</v>
      </c>
      <c r="E344" t="s">
        <v>409</v>
      </c>
      <c r="F344" t="s">
        <v>831</v>
      </c>
      <c r="G344" s="36" t="s">
        <v>17</v>
      </c>
      <c r="H344" s="36" t="s">
        <v>11</v>
      </c>
      <c r="I344" s="37">
        <v>54.12</v>
      </c>
      <c r="J344" s="37">
        <v>27.06</v>
      </c>
      <c r="K344" s="37">
        <v>4.51</v>
      </c>
      <c r="L344" s="15">
        <v>8.99</v>
      </c>
      <c r="M344" s="16" t="s">
        <v>281</v>
      </c>
    </row>
    <row r="345" spans="2:13" s="1" customFormat="1" x14ac:dyDescent="0.3">
      <c r="B345" s="14" t="s">
        <v>268</v>
      </c>
      <c r="C345" t="s">
        <v>935</v>
      </c>
      <c r="D345" t="s">
        <v>286</v>
      </c>
      <c r="E345" t="s">
        <v>1189</v>
      </c>
      <c r="F345" t="s">
        <v>831</v>
      </c>
      <c r="G345" s="36" t="s">
        <v>17</v>
      </c>
      <c r="H345" s="36" t="s">
        <v>54</v>
      </c>
      <c r="I345" s="37">
        <v>254.4</v>
      </c>
      <c r="J345" s="37">
        <v>63.6</v>
      </c>
      <c r="K345" s="37">
        <v>21.2</v>
      </c>
      <c r="L345" s="15">
        <v>41.99</v>
      </c>
      <c r="M345" s="16" t="s">
        <v>378</v>
      </c>
    </row>
    <row r="346" spans="2:13" s="1" customFormat="1" x14ac:dyDescent="0.3">
      <c r="B346" s="14" t="s">
        <v>268</v>
      </c>
      <c r="C346" t="s">
        <v>935</v>
      </c>
      <c r="D346" t="s">
        <v>287</v>
      </c>
      <c r="E346" t="s">
        <v>1190</v>
      </c>
      <c r="F346" t="s">
        <v>831</v>
      </c>
      <c r="G346" s="36" t="s">
        <v>17</v>
      </c>
      <c r="H346" s="36" t="s">
        <v>54</v>
      </c>
      <c r="I346" s="37">
        <v>235.32</v>
      </c>
      <c r="J346" s="37">
        <v>58.83</v>
      </c>
      <c r="K346" s="37">
        <v>19.61</v>
      </c>
      <c r="L346" s="15">
        <v>39.99</v>
      </c>
      <c r="M346" s="16" t="s">
        <v>379</v>
      </c>
    </row>
    <row r="347" spans="2:13" s="1" customFormat="1" x14ac:dyDescent="0.3">
      <c r="B347" s="14" t="s">
        <v>268</v>
      </c>
      <c r="C347" t="s">
        <v>949</v>
      </c>
      <c r="D347" t="s">
        <v>284</v>
      </c>
      <c r="E347" t="s">
        <v>1208</v>
      </c>
      <c r="F347"/>
      <c r="G347" s="36" t="s">
        <v>17</v>
      </c>
      <c r="H347" s="36" t="s">
        <v>14</v>
      </c>
      <c r="I347" s="37">
        <v>139.91999999999999</v>
      </c>
      <c r="J347" s="37">
        <v>46.64</v>
      </c>
      <c r="K347" s="37">
        <v>11.66</v>
      </c>
      <c r="L347" s="15">
        <v>22.99</v>
      </c>
      <c r="M347" s="16" t="s">
        <v>375</v>
      </c>
    </row>
    <row r="348" spans="2:13" s="1" customFormat="1" x14ac:dyDescent="0.3">
      <c r="B348" s="14" t="s">
        <v>268</v>
      </c>
      <c r="C348" t="s">
        <v>950</v>
      </c>
      <c r="D348" t="s">
        <v>278</v>
      </c>
      <c r="E348" t="s">
        <v>393</v>
      </c>
      <c r="F348"/>
      <c r="G348" s="36" t="s">
        <v>17</v>
      </c>
      <c r="H348" s="36" t="s">
        <v>54</v>
      </c>
      <c r="I348" s="37">
        <v>203.52</v>
      </c>
      <c r="J348" s="37">
        <v>50.88</v>
      </c>
      <c r="K348" s="37">
        <v>16.96</v>
      </c>
      <c r="L348" s="15">
        <v>33.99</v>
      </c>
      <c r="M348" s="16" t="s">
        <v>279</v>
      </c>
    </row>
    <row r="349" spans="2:13" s="1" customFormat="1" x14ac:dyDescent="0.3">
      <c r="B349" s="14" t="s">
        <v>268</v>
      </c>
      <c r="C349" t="s">
        <v>950</v>
      </c>
      <c r="D349" t="s">
        <v>343</v>
      </c>
      <c r="E349" t="s">
        <v>395</v>
      </c>
      <c r="F349"/>
      <c r="G349" s="36" t="s">
        <v>17</v>
      </c>
      <c r="H349" s="36" t="s">
        <v>14</v>
      </c>
      <c r="I349" s="37">
        <v>190.8</v>
      </c>
      <c r="J349" s="37">
        <v>63.6</v>
      </c>
      <c r="K349" s="37">
        <v>15.9</v>
      </c>
      <c r="L349" s="15">
        <v>31.49</v>
      </c>
      <c r="M349" s="16" t="s">
        <v>374</v>
      </c>
    </row>
    <row r="350" spans="2:13" s="1" customFormat="1" x14ac:dyDescent="0.3">
      <c r="B350" s="14" t="s">
        <v>268</v>
      </c>
      <c r="C350" t="s">
        <v>927</v>
      </c>
      <c r="D350" t="s">
        <v>361</v>
      </c>
      <c r="E350" t="s">
        <v>392</v>
      </c>
      <c r="F350" t="s">
        <v>831</v>
      </c>
      <c r="G350" s="36" t="s">
        <v>17</v>
      </c>
      <c r="H350" s="21" t="s">
        <v>785</v>
      </c>
      <c r="I350" s="37">
        <v>209.88</v>
      </c>
      <c r="J350" s="21" t="s">
        <v>785</v>
      </c>
      <c r="K350" s="37">
        <v>17.489999999999998</v>
      </c>
      <c r="L350" s="15">
        <v>34.99</v>
      </c>
      <c r="M350" s="16" t="s">
        <v>362</v>
      </c>
    </row>
    <row r="351" spans="2:13" s="1" customFormat="1" x14ac:dyDescent="0.3">
      <c r="B351" s="14" t="s">
        <v>268</v>
      </c>
      <c r="C351" t="s">
        <v>928</v>
      </c>
      <c r="D351" t="s">
        <v>463</v>
      </c>
      <c r="E351" t="s">
        <v>487</v>
      </c>
      <c r="F351"/>
      <c r="G351" s="36" t="s">
        <v>11</v>
      </c>
      <c r="H351" s="21" t="s">
        <v>785</v>
      </c>
      <c r="I351" s="37">
        <v>104.94</v>
      </c>
      <c r="J351" s="21" t="s">
        <v>785</v>
      </c>
      <c r="K351" s="37">
        <v>17.489999999999998</v>
      </c>
      <c r="L351" s="15">
        <v>34.99</v>
      </c>
      <c r="M351" s="16" t="s">
        <v>474</v>
      </c>
    </row>
    <row r="352" spans="2:13" s="1" customFormat="1" x14ac:dyDescent="0.3">
      <c r="B352" s="14" t="s">
        <v>268</v>
      </c>
      <c r="C352" t="s">
        <v>410</v>
      </c>
      <c r="D352" t="s">
        <v>335</v>
      </c>
      <c r="E352" t="s">
        <v>397</v>
      </c>
      <c r="F352"/>
      <c r="G352" s="36" t="s">
        <v>64</v>
      </c>
      <c r="H352" s="36" t="s">
        <v>11</v>
      </c>
      <c r="I352" s="37">
        <v>203.52</v>
      </c>
      <c r="J352" s="37">
        <v>50.88</v>
      </c>
      <c r="K352" s="37">
        <v>8.48</v>
      </c>
      <c r="L352" s="15">
        <v>16.989999999999998</v>
      </c>
      <c r="M352" s="16" t="s">
        <v>336</v>
      </c>
    </row>
    <row r="353" spans="2:13" s="1" customFormat="1" x14ac:dyDescent="0.3">
      <c r="B353" s="14" t="s">
        <v>268</v>
      </c>
      <c r="C353" t="s">
        <v>410</v>
      </c>
      <c r="D353" t="s">
        <v>275</v>
      </c>
      <c r="E353" t="s">
        <v>492</v>
      </c>
      <c r="F353" t="s">
        <v>831</v>
      </c>
      <c r="G353" s="36" t="s">
        <v>17</v>
      </c>
      <c r="H353" s="36" t="s">
        <v>14</v>
      </c>
      <c r="I353" s="37">
        <v>63.6</v>
      </c>
      <c r="J353" s="37">
        <v>21.2</v>
      </c>
      <c r="K353" s="37">
        <v>5.3</v>
      </c>
      <c r="L353" s="15">
        <v>10.49</v>
      </c>
      <c r="M353" s="16" t="s">
        <v>276</v>
      </c>
    </row>
    <row r="354" spans="2:13" s="1" customFormat="1" x14ac:dyDescent="0.3">
      <c r="B354" s="14" t="s">
        <v>268</v>
      </c>
      <c r="C354" t="s">
        <v>410</v>
      </c>
      <c r="D354" t="s">
        <v>337</v>
      </c>
      <c r="E354" t="s">
        <v>493</v>
      </c>
      <c r="F354" t="s">
        <v>831</v>
      </c>
      <c r="G354" s="36" t="s">
        <v>17</v>
      </c>
      <c r="H354" s="36" t="s">
        <v>14</v>
      </c>
      <c r="I354" s="37">
        <v>63.6</v>
      </c>
      <c r="J354" s="37">
        <v>21.2</v>
      </c>
      <c r="K354" s="37">
        <v>5.3</v>
      </c>
      <c r="L354" s="15">
        <v>10.49</v>
      </c>
      <c r="M354" s="16" t="s">
        <v>338</v>
      </c>
    </row>
    <row r="355" spans="2:13" s="1" customFormat="1" x14ac:dyDescent="0.3">
      <c r="B355" s="14" t="s">
        <v>268</v>
      </c>
      <c r="C355" t="s">
        <v>410</v>
      </c>
      <c r="D355" t="s">
        <v>293</v>
      </c>
      <c r="E355" t="s">
        <v>494</v>
      </c>
      <c r="F355" t="s">
        <v>831</v>
      </c>
      <c r="G355" s="36" t="s">
        <v>17</v>
      </c>
      <c r="H355" s="36" t="s">
        <v>14</v>
      </c>
      <c r="I355" s="37">
        <v>63.6</v>
      </c>
      <c r="J355" s="37">
        <v>21.2</v>
      </c>
      <c r="K355" s="37">
        <v>5.3</v>
      </c>
      <c r="L355" s="15">
        <v>10.49</v>
      </c>
      <c r="M355" s="16" t="s">
        <v>294</v>
      </c>
    </row>
    <row r="356" spans="2:13" s="1" customFormat="1" x14ac:dyDescent="0.3">
      <c r="B356" s="14" t="s">
        <v>268</v>
      </c>
      <c r="C356" t="s">
        <v>410</v>
      </c>
      <c r="D356" t="s">
        <v>466</v>
      </c>
      <c r="E356" t="s">
        <v>1201</v>
      </c>
      <c r="F356"/>
      <c r="G356" s="36" t="s">
        <v>11</v>
      </c>
      <c r="H356" s="36" t="s">
        <v>29</v>
      </c>
      <c r="I356" s="37">
        <v>127.2</v>
      </c>
      <c r="J356" s="37">
        <v>42.4</v>
      </c>
      <c r="K356" s="37">
        <v>21.2</v>
      </c>
      <c r="L356" s="15">
        <v>41.99</v>
      </c>
      <c r="M356" s="16" t="s">
        <v>478</v>
      </c>
    </row>
    <row r="357" spans="2:13" s="1" customFormat="1" x14ac:dyDescent="0.3">
      <c r="B357" s="14" t="s">
        <v>268</v>
      </c>
      <c r="C357" t="s">
        <v>410</v>
      </c>
      <c r="D357" t="s">
        <v>467</v>
      </c>
      <c r="E357" t="s">
        <v>1202</v>
      </c>
      <c r="F357"/>
      <c r="G357" s="36" t="s">
        <v>11</v>
      </c>
      <c r="H357" s="36" t="s">
        <v>29</v>
      </c>
      <c r="I357" s="37">
        <v>168.54</v>
      </c>
      <c r="J357" s="37">
        <v>56.18</v>
      </c>
      <c r="K357" s="37">
        <v>28.09</v>
      </c>
      <c r="L357" s="15">
        <v>54.99</v>
      </c>
      <c r="M357" s="16" t="s">
        <v>479</v>
      </c>
    </row>
    <row r="358" spans="2:13" s="1" customFormat="1" x14ac:dyDescent="0.3">
      <c r="B358" s="14" t="s">
        <v>268</v>
      </c>
      <c r="C358" t="s">
        <v>410</v>
      </c>
      <c r="D358" t="s">
        <v>468</v>
      </c>
      <c r="E358" t="s">
        <v>1203</v>
      </c>
      <c r="F358"/>
      <c r="G358" s="36" t="s">
        <v>11</v>
      </c>
      <c r="H358" s="36" t="s">
        <v>29</v>
      </c>
      <c r="I358" s="37">
        <v>232.14</v>
      </c>
      <c r="J358" s="37">
        <v>77.38</v>
      </c>
      <c r="K358" s="37">
        <v>38.69</v>
      </c>
      <c r="L358" s="15">
        <v>76.989999999999995</v>
      </c>
      <c r="M358" s="16" t="s">
        <v>480</v>
      </c>
    </row>
    <row r="359" spans="2:13" s="1" customFormat="1" x14ac:dyDescent="0.3">
      <c r="B359" s="14" t="s">
        <v>268</v>
      </c>
      <c r="C359" t="s">
        <v>410</v>
      </c>
      <c r="D359" t="s">
        <v>303</v>
      </c>
      <c r="E359" t="s">
        <v>1204</v>
      </c>
      <c r="F359" t="s">
        <v>1363</v>
      </c>
      <c r="G359" s="36" t="s">
        <v>11</v>
      </c>
      <c r="H359" s="21" t="s">
        <v>785</v>
      </c>
      <c r="I359" s="37">
        <v>95.4</v>
      </c>
      <c r="J359" s="21" t="s">
        <v>785</v>
      </c>
      <c r="K359" s="37">
        <v>15.9</v>
      </c>
      <c r="L359" s="15">
        <v>31.45</v>
      </c>
      <c r="M359" s="16" t="s">
        <v>304</v>
      </c>
    </row>
    <row r="360" spans="2:13" s="1" customFormat="1" x14ac:dyDescent="0.3">
      <c r="B360" s="14" t="s">
        <v>268</v>
      </c>
      <c r="C360" t="s">
        <v>410</v>
      </c>
      <c r="D360" t="s">
        <v>359</v>
      </c>
      <c r="E360" t="s">
        <v>1205</v>
      </c>
      <c r="F360" t="s">
        <v>831</v>
      </c>
      <c r="G360" s="36" t="s">
        <v>64</v>
      </c>
      <c r="H360" s="36" t="s">
        <v>11</v>
      </c>
      <c r="I360" s="37">
        <v>279.83999999999997</v>
      </c>
      <c r="J360" s="37">
        <v>69.959999999999994</v>
      </c>
      <c r="K360" s="37">
        <v>11.66</v>
      </c>
      <c r="L360" s="15">
        <v>22.99</v>
      </c>
      <c r="M360" s="16" t="s">
        <v>360</v>
      </c>
    </row>
    <row r="361" spans="2:13" s="1" customFormat="1" x14ac:dyDescent="0.3">
      <c r="B361" s="14" t="s">
        <v>268</v>
      </c>
      <c r="C361" t="s">
        <v>945</v>
      </c>
      <c r="D361" t="s">
        <v>353</v>
      </c>
      <c r="E361" t="s">
        <v>1200</v>
      </c>
      <c r="F361"/>
      <c r="G361" s="36" t="s">
        <v>17</v>
      </c>
      <c r="H361" s="36" t="s">
        <v>11</v>
      </c>
      <c r="I361" s="37">
        <v>31.8</v>
      </c>
      <c r="J361" s="37">
        <v>15.9</v>
      </c>
      <c r="K361" s="37">
        <v>2.65</v>
      </c>
      <c r="L361" s="15">
        <v>5.29</v>
      </c>
      <c r="M361" s="16" t="s">
        <v>354</v>
      </c>
    </row>
    <row r="362" spans="2:13" s="1" customFormat="1" x14ac:dyDescent="0.3">
      <c r="B362" s="14" t="s">
        <v>268</v>
      </c>
      <c r="C362" t="s">
        <v>939</v>
      </c>
      <c r="D362" t="s">
        <v>464</v>
      </c>
      <c r="E362" t="s">
        <v>465</v>
      </c>
      <c r="F362" t="s">
        <v>831</v>
      </c>
      <c r="G362" s="36" t="s">
        <v>17</v>
      </c>
      <c r="H362" s="36" t="s">
        <v>14</v>
      </c>
      <c r="I362" s="37">
        <v>190.8</v>
      </c>
      <c r="J362" s="37">
        <v>63.6</v>
      </c>
      <c r="K362" s="37">
        <v>15.9</v>
      </c>
      <c r="L362" s="15">
        <v>31.49</v>
      </c>
      <c r="M362" s="16" t="s">
        <v>476</v>
      </c>
    </row>
    <row r="363" spans="2:13" s="1" customFormat="1" x14ac:dyDescent="0.3">
      <c r="B363" s="14" t="s">
        <v>268</v>
      </c>
      <c r="C363" t="s">
        <v>932</v>
      </c>
      <c r="D363" t="s">
        <v>295</v>
      </c>
      <c r="E363" t="s">
        <v>1182</v>
      </c>
      <c r="F363"/>
      <c r="G363" s="36" t="s">
        <v>17</v>
      </c>
      <c r="H363" s="21" t="s">
        <v>785</v>
      </c>
      <c r="I363" s="37">
        <v>69.959999999999994</v>
      </c>
      <c r="J363" s="21" t="s">
        <v>785</v>
      </c>
      <c r="K363" s="37">
        <v>5.83</v>
      </c>
      <c r="L363" s="15">
        <v>11.49</v>
      </c>
      <c r="M363" s="16" t="s">
        <v>296</v>
      </c>
    </row>
    <row r="364" spans="2:13" s="1" customFormat="1" x14ac:dyDescent="0.3">
      <c r="B364" s="14" t="s">
        <v>268</v>
      </c>
      <c r="C364" t="s">
        <v>932</v>
      </c>
      <c r="D364" t="s">
        <v>331</v>
      </c>
      <c r="E364" t="s">
        <v>1183</v>
      </c>
      <c r="F364"/>
      <c r="G364" s="36" t="s">
        <v>164</v>
      </c>
      <c r="H364" s="21" t="s">
        <v>785</v>
      </c>
      <c r="I364" s="37">
        <v>127.36</v>
      </c>
      <c r="J364" s="21" t="s">
        <v>785</v>
      </c>
      <c r="K364" s="37">
        <v>3.98</v>
      </c>
      <c r="L364" s="15">
        <v>7.99</v>
      </c>
      <c r="M364" s="16" t="s">
        <v>332</v>
      </c>
    </row>
    <row r="365" spans="2:13" s="1" customFormat="1" x14ac:dyDescent="0.3">
      <c r="B365" s="14" t="s">
        <v>268</v>
      </c>
      <c r="C365" t="s">
        <v>932</v>
      </c>
      <c r="D365" t="s">
        <v>333</v>
      </c>
      <c r="E365" t="s">
        <v>1184</v>
      </c>
      <c r="F365"/>
      <c r="G365" s="36" t="s">
        <v>39</v>
      </c>
      <c r="H365" s="21" t="s">
        <v>785</v>
      </c>
      <c r="I365" s="37">
        <v>133.56</v>
      </c>
      <c r="J365" s="21" t="s">
        <v>785</v>
      </c>
      <c r="K365" s="37">
        <v>7.42</v>
      </c>
      <c r="L365" s="15">
        <v>14.99</v>
      </c>
      <c r="M365" s="16" t="s">
        <v>334</v>
      </c>
    </row>
    <row r="366" spans="2:13" s="1" customFormat="1" x14ac:dyDescent="0.3">
      <c r="B366" s="14" t="s">
        <v>268</v>
      </c>
      <c r="C366" t="s">
        <v>933</v>
      </c>
      <c r="D366" t="s">
        <v>314</v>
      </c>
      <c r="E366" t="s">
        <v>396</v>
      </c>
      <c r="F366" t="s">
        <v>831</v>
      </c>
      <c r="G366" s="36" t="s">
        <v>64</v>
      </c>
      <c r="H366" s="36" t="s">
        <v>11</v>
      </c>
      <c r="I366" s="37">
        <v>127.2</v>
      </c>
      <c r="J366" s="37">
        <v>31.8</v>
      </c>
      <c r="K366" s="37">
        <v>5.3</v>
      </c>
      <c r="L366" s="15">
        <v>10.49</v>
      </c>
      <c r="M366" s="16" t="s">
        <v>315</v>
      </c>
    </row>
    <row r="367" spans="2:13" s="1" customFormat="1" x14ac:dyDescent="0.3">
      <c r="B367" s="14" t="s">
        <v>268</v>
      </c>
      <c r="C367" t="s">
        <v>929</v>
      </c>
      <c r="D367" t="s">
        <v>322</v>
      </c>
      <c r="E367" t="s">
        <v>394</v>
      </c>
      <c r="F367" t="s">
        <v>831</v>
      </c>
      <c r="G367" s="36" t="s">
        <v>64</v>
      </c>
      <c r="H367" s="36" t="s">
        <v>11</v>
      </c>
      <c r="I367" s="37">
        <v>139.91999999999999</v>
      </c>
      <c r="J367" s="37">
        <v>34.979999999999997</v>
      </c>
      <c r="K367" s="37">
        <v>5.83</v>
      </c>
      <c r="L367" s="15">
        <v>11.49</v>
      </c>
      <c r="M367" s="16" t="s">
        <v>323</v>
      </c>
    </row>
    <row r="368" spans="2:13" s="1" customFormat="1" x14ac:dyDescent="0.3">
      <c r="B368" s="14" t="s">
        <v>268</v>
      </c>
      <c r="C368" t="s">
        <v>941</v>
      </c>
      <c r="D368" t="s">
        <v>269</v>
      </c>
      <c r="E368" t="s">
        <v>1197</v>
      </c>
      <c r="F368"/>
      <c r="G368" s="36" t="s">
        <v>17</v>
      </c>
      <c r="H368" s="36" t="s">
        <v>11</v>
      </c>
      <c r="I368" s="37">
        <v>41.4</v>
      </c>
      <c r="J368" s="37">
        <v>20.7</v>
      </c>
      <c r="K368" s="37">
        <v>3.45</v>
      </c>
      <c r="L368" s="15">
        <v>6.89</v>
      </c>
      <c r="M368" s="16" t="s">
        <v>270</v>
      </c>
    </row>
    <row r="369" spans="2:13" s="1" customFormat="1" x14ac:dyDescent="0.3">
      <c r="B369" s="14" t="s">
        <v>268</v>
      </c>
      <c r="C369" t="s">
        <v>941</v>
      </c>
      <c r="D369" t="s">
        <v>462</v>
      </c>
      <c r="E369" t="s">
        <v>490</v>
      </c>
      <c r="F369"/>
      <c r="G369" s="36" t="s">
        <v>64</v>
      </c>
      <c r="H369" s="36" t="s">
        <v>11</v>
      </c>
      <c r="I369" s="37">
        <v>127.2</v>
      </c>
      <c r="J369" s="37">
        <v>31.8</v>
      </c>
      <c r="K369" s="37">
        <v>5.3</v>
      </c>
      <c r="L369" s="15">
        <v>10.49</v>
      </c>
      <c r="M369" s="16" t="s">
        <v>477</v>
      </c>
    </row>
    <row r="370" spans="2:13" s="1" customFormat="1" x14ac:dyDescent="0.3">
      <c r="B370" s="14" t="s">
        <v>367</v>
      </c>
      <c r="C370" t="s">
        <v>907</v>
      </c>
      <c r="D370" t="s">
        <v>370</v>
      </c>
      <c r="E370" t="s">
        <v>1209</v>
      </c>
      <c r="F370"/>
      <c r="G370" s="36" t="s">
        <v>17</v>
      </c>
      <c r="H370" s="36" t="s">
        <v>54</v>
      </c>
      <c r="I370" s="37">
        <v>41.76</v>
      </c>
      <c r="J370" s="37">
        <v>10.44</v>
      </c>
      <c r="K370" s="37">
        <v>3.48</v>
      </c>
      <c r="L370" s="15">
        <v>6.99</v>
      </c>
      <c r="M370" s="16" t="s">
        <v>371</v>
      </c>
    </row>
    <row r="371" spans="2:13" s="1" customFormat="1" x14ac:dyDescent="0.3">
      <c r="B371" s="14" t="s">
        <v>367</v>
      </c>
      <c r="C371" t="s">
        <v>908</v>
      </c>
      <c r="D371" t="s">
        <v>368</v>
      </c>
      <c r="E371" t="s">
        <v>1210</v>
      </c>
      <c r="F371"/>
      <c r="G371" s="36" t="s">
        <v>17</v>
      </c>
      <c r="H371" s="36" t="s">
        <v>54</v>
      </c>
      <c r="I371" s="37">
        <v>41.76</v>
      </c>
      <c r="J371" s="37">
        <v>10.44</v>
      </c>
      <c r="K371" s="37">
        <v>3.48</v>
      </c>
      <c r="L371" s="15">
        <v>6.99</v>
      </c>
      <c r="M371" s="16" t="s">
        <v>369</v>
      </c>
    </row>
    <row r="372" spans="2:13" s="1" customFormat="1" ht="15" thickBot="1" x14ac:dyDescent="0.35">
      <c r="B372" s="27" t="s">
        <v>367</v>
      </c>
      <c r="C372" s="28" t="s">
        <v>909</v>
      </c>
      <c r="D372" s="28" t="s">
        <v>372</v>
      </c>
      <c r="E372" s="28" t="s">
        <v>1211</v>
      </c>
      <c r="F372" s="28"/>
      <c r="G372" s="38" t="s">
        <v>17</v>
      </c>
      <c r="H372" s="38" t="s">
        <v>54</v>
      </c>
      <c r="I372" s="39">
        <v>41.76</v>
      </c>
      <c r="J372" s="39">
        <v>10.44</v>
      </c>
      <c r="K372" s="39">
        <v>3.48</v>
      </c>
      <c r="L372" s="29">
        <v>6.99</v>
      </c>
      <c r="M372" s="30" t="s">
        <v>373</v>
      </c>
    </row>
  </sheetData>
  <sheetProtection selectLockedCells="1" selectUnlockedCells="1"/>
  <autoFilter ref="B5:M372" xr:uid="{7D76D0F8-534B-4320-9369-008C8C1E7A8F}">
    <sortState xmlns:xlrd2="http://schemas.microsoft.com/office/spreadsheetml/2017/richdata2" ref="B6:M372">
      <sortCondition ref="B5:B372"/>
    </sortState>
  </autoFilter>
  <mergeCells count="2">
    <mergeCell ref="D2:G2"/>
    <mergeCell ref="D3:G3"/>
  </mergeCells>
  <conditionalFormatting sqref="D42">
    <cfRule type="duplicateValues" dxfId="1" priority="1"/>
  </conditionalFormatting>
  <pageMargins left="0.25" right="0.25" top="0.75" bottom="0.75" header="0.3" footer="0.3"/>
  <pageSetup scale="39" fitToHeight="0" orientation="landscape" r:id="rId1"/>
  <headerFooter>
    <oddFooter>&amp;C944 Industrial Park Rd., Littleton, NH 03561 -- 1-800-258-4696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113E9-0D80-4933-9620-2B1D89D96A66}">
  <sheetPr codeName="Sheet5">
    <tabColor theme="4" tint="0.79998168889431442"/>
    <pageSetUpPr fitToPage="1"/>
  </sheetPr>
  <dimension ref="B1:M53"/>
  <sheetViews>
    <sheetView zoomScaleNormal="100" zoomScaleSheetLayoutView="90" workbookViewId="0">
      <pane ySplit="5" topLeftCell="A6" activePane="bottomLeft" state="frozen"/>
      <selection activeCell="E11" sqref="E11"/>
      <selection pane="bottomLeft" activeCell="I4" sqref="I4"/>
    </sheetView>
  </sheetViews>
  <sheetFormatPr defaultColWidth="8.77734375" defaultRowHeight="14.4" x14ac:dyDescent="0.3"/>
  <cols>
    <col min="1" max="1" width="8.77734375" style="3" customWidth="1"/>
    <col min="2" max="2" width="21.109375" style="3" bestFit="1" customWidth="1"/>
    <col min="3" max="3" width="20.77734375" style="3" bestFit="1" customWidth="1"/>
    <col min="4" max="4" width="11.33203125" style="3" bestFit="1" customWidth="1"/>
    <col min="5" max="5" width="57" style="3" bestFit="1" customWidth="1"/>
    <col min="6" max="6" width="27.6640625" style="3" bestFit="1" customWidth="1"/>
    <col min="7" max="7" width="13.77734375" style="4" bestFit="1" customWidth="1"/>
    <col min="8" max="8" width="12.21875" style="4" bestFit="1" customWidth="1"/>
    <col min="9" max="9" width="13.77734375" style="4" bestFit="1" customWidth="1"/>
    <col min="10" max="10" width="12.21875" style="4" bestFit="1" customWidth="1"/>
    <col min="11" max="11" width="12.44140625" style="4" bestFit="1" customWidth="1"/>
    <col min="12" max="12" width="9.109375" style="4" bestFit="1" customWidth="1"/>
    <col min="13" max="13" width="15.109375" style="4" customWidth="1"/>
    <col min="14" max="16384" width="8.77734375" style="3"/>
  </cols>
  <sheetData>
    <row r="1" spans="2:13" ht="24" customHeight="1" x14ac:dyDescent="0.3"/>
    <row r="2" spans="2:13" ht="25.8" x14ac:dyDescent="0.5">
      <c r="D2" s="171" t="s">
        <v>1392</v>
      </c>
      <c r="E2" s="171"/>
      <c r="F2" s="171"/>
      <c r="G2" s="171"/>
      <c r="H2" s="124"/>
      <c r="I2" s="124"/>
      <c r="J2" s="124"/>
      <c r="K2" s="125"/>
      <c r="L2" s="125"/>
      <c r="M2" s="2"/>
    </row>
    <row r="3" spans="2:13" ht="15.45" customHeight="1" x14ac:dyDescent="0.3">
      <c r="D3" s="172" t="s">
        <v>1394</v>
      </c>
      <c r="E3" s="172"/>
      <c r="F3" s="172"/>
      <c r="G3" s="172"/>
      <c r="H3" s="26"/>
      <c r="I3" s="26"/>
      <c r="J3" s="26"/>
      <c r="K3" s="6"/>
      <c r="L3" s="6"/>
      <c r="M3" s="7"/>
    </row>
    <row r="4" spans="2:13" ht="29.55" customHeight="1" thickBot="1" x14ac:dyDescent="0.35"/>
    <row r="5" spans="2:13" s="8" customFormat="1" ht="28.8" customHeight="1" x14ac:dyDescent="0.3">
      <c r="B5" s="163" t="s">
        <v>2</v>
      </c>
      <c r="C5" s="164" t="s">
        <v>384</v>
      </c>
      <c r="D5" s="165" t="s">
        <v>871</v>
      </c>
      <c r="E5" s="164" t="s">
        <v>0</v>
      </c>
      <c r="F5" s="164" t="s">
        <v>807</v>
      </c>
      <c r="G5" s="166" t="s">
        <v>780</v>
      </c>
      <c r="H5" s="166" t="s">
        <v>781</v>
      </c>
      <c r="I5" s="166" t="s">
        <v>782</v>
      </c>
      <c r="J5" s="166" t="s">
        <v>783</v>
      </c>
      <c r="K5" s="165" t="s">
        <v>784</v>
      </c>
      <c r="L5" s="165" t="s">
        <v>779</v>
      </c>
      <c r="M5" s="167" t="s">
        <v>495</v>
      </c>
    </row>
    <row r="6" spans="2:13" x14ac:dyDescent="0.3">
      <c r="B6" s="14"/>
      <c r="C6" t="s">
        <v>951</v>
      </c>
      <c r="D6" t="s">
        <v>830</v>
      </c>
      <c r="E6" t="s">
        <v>792</v>
      </c>
      <c r="F6" t="s">
        <v>5</v>
      </c>
      <c r="G6" s="157">
        <v>1</v>
      </c>
      <c r="H6" s="21" t="s">
        <v>785</v>
      </c>
      <c r="I6" s="158">
        <v>0</v>
      </c>
      <c r="J6" s="21" t="s">
        <v>785</v>
      </c>
      <c r="K6" s="15">
        <v>0</v>
      </c>
      <c r="L6" s="15">
        <v>0</v>
      </c>
      <c r="M6" s="16"/>
    </row>
    <row r="7" spans="2:13" s="1" customFormat="1" x14ac:dyDescent="0.3">
      <c r="B7" s="14" t="s">
        <v>160</v>
      </c>
      <c r="C7" t="s">
        <v>906</v>
      </c>
      <c r="D7" t="s">
        <v>1369</v>
      </c>
      <c r="E7" t="s">
        <v>1370</v>
      </c>
      <c r="F7" t="s">
        <v>829</v>
      </c>
      <c r="G7" s="157" t="s">
        <v>17</v>
      </c>
      <c r="H7" s="21" t="s">
        <v>785</v>
      </c>
      <c r="I7" s="158">
        <v>45</v>
      </c>
      <c r="J7" s="21" t="s">
        <v>785</v>
      </c>
      <c r="K7" s="15">
        <v>3.75</v>
      </c>
      <c r="L7" s="15">
        <v>5.99</v>
      </c>
      <c r="M7" s="16" t="s">
        <v>434</v>
      </c>
    </row>
    <row r="8" spans="2:13" s="1" customFormat="1" x14ac:dyDescent="0.3">
      <c r="B8" s="14" t="s">
        <v>160</v>
      </c>
      <c r="C8" t="s">
        <v>907</v>
      </c>
      <c r="D8" t="s">
        <v>167</v>
      </c>
      <c r="E8" t="s">
        <v>1212</v>
      </c>
      <c r="F8" t="s">
        <v>819</v>
      </c>
      <c r="G8" s="157" t="s">
        <v>17</v>
      </c>
      <c r="H8" s="21" t="s">
        <v>785</v>
      </c>
      <c r="I8" s="158">
        <v>34.200000000000003</v>
      </c>
      <c r="J8" s="21" t="s">
        <v>785</v>
      </c>
      <c r="K8" s="15">
        <v>2.85</v>
      </c>
      <c r="L8" s="15">
        <v>0</v>
      </c>
      <c r="M8" s="16" t="s">
        <v>168</v>
      </c>
    </row>
    <row r="9" spans="2:13" s="1" customFormat="1" x14ac:dyDescent="0.3">
      <c r="B9" s="14" t="s">
        <v>160</v>
      </c>
      <c r="C9" t="s">
        <v>907</v>
      </c>
      <c r="D9" t="s">
        <v>180</v>
      </c>
      <c r="E9" t="s">
        <v>1213</v>
      </c>
      <c r="F9" t="s">
        <v>829</v>
      </c>
      <c r="G9" s="157" t="s">
        <v>17</v>
      </c>
      <c r="H9" s="21" t="s">
        <v>785</v>
      </c>
      <c r="I9" s="158">
        <v>34.200000000000003</v>
      </c>
      <c r="J9" s="21" t="s">
        <v>785</v>
      </c>
      <c r="K9" s="15">
        <v>2.85</v>
      </c>
      <c r="L9" s="15">
        <v>0</v>
      </c>
      <c r="M9" s="16" t="s">
        <v>168</v>
      </c>
    </row>
    <row r="10" spans="2:13" s="1" customFormat="1" x14ac:dyDescent="0.3">
      <c r="B10" s="14" t="s">
        <v>160</v>
      </c>
      <c r="C10" t="s">
        <v>907</v>
      </c>
      <c r="D10" t="s">
        <v>169</v>
      </c>
      <c r="E10" t="s">
        <v>1214</v>
      </c>
      <c r="F10" t="s">
        <v>829</v>
      </c>
      <c r="G10" s="157" t="s">
        <v>20</v>
      </c>
      <c r="H10" s="21" t="s">
        <v>785</v>
      </c>
      <c r="I10" s="158">
        <v>85.5</v>
      </c>
      <c r="J10" s="21" t="s">
        <v>785</v>
      </c>
      <c r="K10" s="15">
        <v>2.85</v>
      </c>
      <c r="L10" s="15">
        <v>0</v>
      </c>
      <c r="M10" s="16" t="s">
        <v>168</v>
      </c>
    </row>
    <row r="11" spans="2:13" s="1" customFormat="1" x14ac:dyDescent="0.3">
      <c r="B11" s="14" t="s">
        <v>160</v>
      </c>
      <c r="C11" t="s">
        <v>907</v>
      </c>
      <c r="D11" t="s">
        <v>173</v>
      </c>
      <c r="E11" t="s">
        <v>1215</v>
      </c>
      <c r="F11" t="s">
        <v>819</v>
      </c>
      <c r="G11" s="157" t="s">
        <v>6</v>
      </c>
      <c r="H11" s="21" t="s">
        <v>785</v>
      </c>
      <c r="I11" s="158">
        <v>85.54</v>
      </c>
      <c r="J11" s="21" t="s">
        <v>785</v>
      </c>
      <c r="K11" s="15">
        <v>85.54</v>
      </c>
      <c r="L11" s="15">
        <v>0</v>
      </c>
      <c r="M11" s="16" t="s">
        <v>5</v>
      </c>
    </row>
    <row r="12" spans="2:13" s="1" customFormat="1" x14ac:dyDescent="0.3">
      <c r="B12" s="14" t="s">
        <v>160</v>
      </c>
      <c r="C12" t="s">
        <v>907</v>
      </c>
      <c r="D12" t="s">
        <v>417</v>
      </c>
      <c r="E12" t="s">
        <v>1216</v>
      </c>
      <c r="F12" t="s">
        <v>829</v>
      </c>
      <c r="G12" s="157" t="s">
        <v>6</v>
      </c>
      <c r="H12" s="21" t="s">
        <v>785</v>
      </c>
      <c r="I12" s="158">
        <v>85.54</v>
      </c>
      <c r="J12" s="21" t="s">
        <v>785</v>
      </c>
      <c r="K12" s="15">
        <v>85.54</v>
      </c>
      <c r="L12" s="15">
        <v>0</v>
      </c>
      <c r="M12" s="16" t="s">
        <v>5</v>
      </c>
    </row>
    <row r="13" spans="2:13" s="1" customFormat="1" x14ac:dyDescent="0.3">
      <c r="B13" s="14" t="s">
        <v>160</v>
      </c>
      <c r="C13" t="s">
        <v>908</v>
      </c>
      <c r="D13" t="s">
        <v>174</v>
      </c>
      <c r="E13" t="s">
        <v>1217</v>
      </c>
      <c r="F13" t="s">
        <v>829</v>
      </c>
      <c r="G13" s="157" t="s">
        <v>17</v>
      </c>
      <c r="H13" s="21" t="s">
        <v>785</v>
      </c>
      <c r="I13" s="158">
        <v>34.200000000000003</v>
      </c>
      <c r="J13" s="21" t="s">
        <v>785</v>
      </c>
      <c r="K13" s="15">
        <v>2.85</v>
      </c>
      <c r="L13" s="15">
        <v>0</v>
      </c>
      <c r="M13" s="16" t="s">
        <v>175</v>
      </c>
    </row>
    <row r="14" spans="2:13" s="1" customFormat="1" x14ac:dyDescent="0.3">
      <c r="B14" s="14" t="s">
        <v>160</v>
      </c>
      <c r="C14" t="s">
        <v>908</v>
      </c>
      <c r="D14" t="s">
        <v>418</v>
      </c>
      <c r="E14" t="s">
        <v>1218</v>
      </c>
      <c r="F14" t="s">
        <v>829</v>
      </c>
      <c r="G14" s="157" t="s">
        <v>17</v>
      </c>
      <c r="H14" s="21" t="s">
        <v>785</v>
      </c>
      <c r="I14" s="158">
        <v>34.200000000000003</v>
      </c>
      <c r="J14" s="21" t="s">
        <v>785</v>
      </c>
      <c r="K14" s="15">
        <v>2.85</v>
      </c>
      <c r="L14" s="15">
        <v>0</v>
      </c>
      <c r="M14" s="16" t="s">
        <v>175</v>
      </c>
    </row>
    <row r="15" spans="2:13" s="1" customFormat="1" x14ac:dyDescent="0.3">
      <c r="B15" s="14" t="s">
        <v>160</v>
      </c>
      <c r="C15" t="s">
        <v>908</v>
      </c>
      <c r="D15" t="s">
        <v>161</v>
      </c>
      <c r="E15" t="s">
        <v>1219</v>
      </c>
      <c r="F15" t="s">
        <v>829</v>
      </c>
      <c r="G15" s="157" t="s">
        <v>17</v>
      </c>
      <c r="H15" s="21" t="s">
        <v>785</v>
      </c>
      <c r="I15" s="158">
        <v>34.200000000000003</v>
      </c>
      <c r="J15" s="21" t="s">
        <v>785</v>
      </c>
      <c r="K15" s="15">
        <v>2.85</v>
      </c>
      <c r="L15" s="15">
        <v>0</v>
      </c>
      <c r="M15" s="16" t="s">
        <v>162</v>
      </c>
    </row>
    <row r="16" spans="2:13" s="1" customFormat="1" x14ac:dyDescent="0.3">
      <c r="B16" s="14" t="s">
        <v>160</v>
      </c>
      <c r="C16" t="s">
        <v>908</v>
      </c>
      <c r="D16" t="s">
        <v>170</v>
      </c>
      <c r="E16" t="s">
        <v>1220</v>
      </c>
      <c r="F16" t="s">
        <v>819</v>
      </c>
      <c r="G16" s="157" t="s">
        <v>17</v>
      </c>
      <c r="H16" s="21" t="s">
        <v>785</v>
      </c>
      <c r="I16" s="158">
        <v>34.200000000000003</v>
      </c>
      <c r="J16" s="21" t="s">
        <v>785</v>
      </c>
      <c r="K16" s="15">
        <v>2.85</v>
      </c>
      <c r="L16" s="15">
        <v>0</v>
      </c>
      <c r="M16" s="16" t="s">
        <v>162</v>
      </c>
    </row>
    <row r="17" spans="2:13" s="1" customFormat="1" x14ac:dyDescent="0.3">
      <c r="B17" s="14" t="s">
        <v>160</v>
      </c>
      <c r="C17" t="s">
        <v>908</v>
      </c>
      <c r="D17" t="s">
        <v>163</v>
      </c>
      <c r="E17" t="s">
        <v>1221</v>
      </c>
      <c r="F17" t="s">
        <v>829</v>
      </c>
      <c r="G17" s="157" t="s">
        <v>20</v>
      </c>
      <c r="H17" s="21" t="s">
        <v>785</v>
      </c>
      <c r="I17" s="158">
        <v>85.5</v>
      </c>
      <c r="J17" s="21" t="s">
        <v>785</v>
      </c>
      <c r="K17" s="15">
        <v>2.85</v>
      </c>
      <c r="L17" s="15">
        <v>0</v>
      </c>
      <c r="M17" s="16" t="s">
        <v>162</v>
      </c>
    </row>
    <row r="18" spans="2:13" s="1" customFormat="1" x14ac:dyDescent="0.3">
      <c r="B18" s="14" t="s">
        <v>160</v>
      </c>
      <c r="C18" t="s">
        <v>909</v>
      </c>
      <c r="D18" t="s">
        <v>181</v>
      </c>
      <c r="E18" t="s">
        <v>1222</v>
      </c>
      <c r="F18" t="s">
        <v>819</v>
      </c>
      <c r="G18" s="157" t="s">
        <v>17</v>
      </c>
      <c r="H18" s="21" t="s">
        <v>785</v>
      </c>
      <c r="I18" s="158">
        <v>34.200000000000003</v>
      </c>
      <c r="J18" s="21" t="s">
        <v>785</v>
      </c>
      <c r="K18" s="15">
        <v>2.85</v>
      </c>
      <c r="L18" s="15">
        <v>0</v>
      </c>
      <c r="M18" s="16" t="s">
        <v>166</v>
      </c>
    </row>
    <row r="19" spans="2:13" s="1" customFormat="1" x14ac:dyDescent="0.3">
      <c r="B19" s="14" t="s">
        <v>160</v>
      </c>
      <c r="C19" t="s">
        <v>909</v>
      </c>
      <c r="D19" t="s">
        <v>165</v>
      </c>
      <c r="E19" t="s">
        <v>1223</v>
      </c>
      <c r="F19" t="s">
        <v>819</v>
      </c>
      <c r="G19" s="157" t="s">
        <v>17</v>
      </c>
      <c r="H19" s="21" t="s">
        <v>785</v>
      </c>
      <c r="I19" s="158">
        <v>34.200000000000003</v>
      </c>
      <c r="J19" s="21" t="s">
        <v>785</v>
      </c>
      <c r="K19" s="15">
        <v>2.85</v>
      </c>
      <c r="L19" s="15">
        <v>0</v>
      </c>
      <c r="M19" s="16" t="s">
        <v>166</v>
      </c>
    </row>
    <row r="20" spans="2:13" s="1" customFormat="1" x14ac:dyDescent="0.3">
      <c r="B20" s="14" t="s">
        <v>160</v>
      </c>
      <c r="C20" t="s">
        <v>909</v>
      </c>
      <c r="D20" t="s">
        <v>171</v>
      </c>
      <c r="E20" t="s">
        <v>1224</v>
      </c>
      <c r="F20" t="s">
        <v>829</v>
      </c>
      <c r="G20" s="157" t="s">
        <v>20</v>
      </c>
      <c r="H20" s="21" t="s">
        <v>785</v>
      </c>
      <c r="I20" s="158">
        <v>85.5</v>
      </c>
      <c r="J20" s="21" t="s">
        <v>785</v>
      </c>
      <c r="K20" s="15">
        <v>2.85</v>
      </c>
      <c r="L20" s="15">
        <v>0</v>
      </c>
      <c r="M20" s="16" t="s">
        <v>166</v>
      </c>
    </row>
    <row r="21" spans="2:13" s="1" customFormat="1" x14ac:dyDescent="0.3">
      <c r="B21" s="14" t="s">
        <v>160</v>
      </c>
      <c r="C21" t="s">
        <v>909</v>
      </c>
      <c r="D21" s="160" t="s">
        <v>825</v>
      </c>
      <c r="E21" s="161" t="s">
        <v>1225</v>
      </c>
      <c r="F21" t="s">
        <v>829</v>
      </c>
      <c r="G21" s="36">
        <v>12</v>
      </c>
      <c r="H21" s="21" t="s">
        <v>785</v>
      </c>
      <c r="I21" s="37">
        <v>44.4</v>
      </c>
      <c r="J21" s="21" t="s">
        <v>785</v>
      </c>
      <c r="K21" s="37">
        <v>3.7</v>
      </c>
      <c r="L21" s="15">
        <v>0</v>
      </c>
      <c r="M21" s="16" t="s">
        <v>812</v>
      </c>
    </row>
    <row r="22" spans="2:13" s="1" customFormat="1" x14ac:dyDescent="0.3">
      <c r="B22" s="14" t="s">
        <v>160</v>
      </c>
      <c r="C22" t="s">
        <v>909</v>
      </c>
      <c r="D22" s="160" t="s">
        <v>826</v>
      </c>
      <c r="E22" s="161" t="s">
        <v>1226</v>
      </c>
      <c r="F22" t="s">
        <v>829</v>
      </c>
      <c r="G22" s="36">
        <v>12</v>
      </c>
      <c r="H22" s="21" t="s">
        <v>785</v>
      </c>
      <c r="I22" s="37">
        <v>44.4</v>
      </c>
      <c r="J22" s="21" t="s">
        <v>785</v>
      </c>
      <c r="K22" s="37">
        <v>3.7</v>
      </c>
      <c r="L22" s="15">
        <v>0</v>
      </c>
      <c r="M22" s="16" t="s">
        <v>812</v>
      </c>
    </row>
    <row r="23" spans="2:13" s="1" customFormat="1" x14ac:dyDescent="0.3">
      <c r="B23" s="14" t="s">
        <v>186</v>
      </c>
      <c r="C23" t="s">
        <v>913</v>
      </c>
      <c r="D23" t="s">
        <v>226</v>
      </c>
      <c r="E23" t="s">
        <v>1230</v>
      </c>
      <c r="F23" t="s">
        <v>819</v>
      </c>
      <c r="G23" s="157" t="s">
        <v>9</v>
      </c>
      <c r="H23" s="21" t="s">
        <v>785</v>
      </c>
      <c r="I23" s="158">
        <v>57.6</v>
      </c>
      <c r="J23" s="21" t="s">
        <v>785</v>
      </c>
      <c r="K23" s="15">
        <v>3.6</v>
      </c>
      <c r="L23" s="15">
        <v>0</v>
      </c>
      <c r="M23" s="16" t="s">
        <v>196</v>
      </c>
    </row>
    <row r="24" spans="2:13" s="1" customFormat="1" x14ac:dyDescent="0.3">
      <c r="B24" s="14" t="s">
        <v>186</v>
      </c>
      <c r="C24" t="s">
        <v>913</v>
      </c>
      <c r="D24" t="s">
        <v>832</v>
      </c>
      <c r="E24" t="s">
        <v>1231</v>
      </c>
      <c r="F24" t="s">
        <v>829</v>
      </c>
      <c r="G24" s="157" t="s">
        <v>8</v>
      </c>
      <c r="H24" s="21" t="s">
        <v>785</v>
      </c>
      <c r="I24" s="158">
        <v>58.3</v>
      </c>
      <c r="J24" s="21" t="s">
        <v>785</v>
      </c>
      <c r="K24" s="15">
        <v>5.83</v>
      </c>
      <c r="L24" s="15">
        <v>10.99</v>
      </c>
      <c r="M24" s="16" t="s">
        <v>236</v>
      </c>
    </row>
    <row r="25" spans="2:13" s="1" customFormat="1" x14ac:dyDescent="0.3">
      <c r="B25" s="14" t="s">
        <v>186</v>
      </c>
      <c r="C25" t="s">
        <v>913</v>
      </c>
      <c r="D25" t="s">
        <v>420</v>
      </c>
      <c r="E25" t="s">
        <v>1232</v>
      </c>
      <c r="F25" t="s">
        <v>829</v>
      </c>
      <c r="G25" s="157" t="s">
        <v>17</v>
      </c>
      <c r="H25" s="21" t="s">
        <v>785</v>
      </c>
      <c r="I25" s="158">
        <v>43.2</v>
      </c>
      <c r="J25" s="21" t="s">
        <v>785</v>
      </c>
      <c r="K25" s="15">
        <v>3.6</v>
      </c>
      <c r="L25" s="15">
        <v>0</v>
      </c>
      <c r="M25" s="16" t="s">
        <v>200</v>
      </c>
    </row>
    <row r="26" spans="2:13" s="1" customFormat="1" x14ac:dyDescent="0.3">
      <c r="B26" s="14" t="s">
        <v>186</v>
      </c>
      <c r="C26" t="s">
        <v>913</v>
      </c>
      <c r="D26" t="s">
        <v>204</v>
      </c>
      <c r="E26" t="s">
        <v>1233</v>
      </c>
      <c r="F26" t="s">
        <v>829</v>
      </c>
      <c r="G26" s="157" t="s">
        <v>17</v>
      </c>
      <c r="H26" s="21" t="s">
        <v>785</v>
      </c>
      <c r="I26" s="158">
        <v>43.2</v>
      </c>
      <c r="J26" s="21" t="s">
        <v>785</v>
      </c>
      <c r="K26" s="15">
        <v>3.6</v>
      </c>
      <c r="L26" s="15">
        <v>0</v>
      </c>
      <c r="M26" s="16" t="s">
        <v>200</v>
      </c>
    </row>
    <row r="27" spans="2:13" s="1" customFormat="1" x14ac:dyDescent="0.3">
      <c r="B27" s="14" t="s">
        <v>186</v>
      </c>
      <c r="C27" t="s">
        <v>913</v>
      </c>
      <c r="D27" t="s">
        <v>833</v>
      </c>
      <c r="E27" t="s">
        <v>1234</v>
      </c>
      <c r="F27" t="s">
        <v>829</v>
      </c>
      <c r="G27" s="157" t="s">
        <v>8</v>
      </c>
      <c r="H27" s="21" t="s">
        <v>785</v>
      </c>
      <c r="I27" s="158">
        <v>36</v>
      </c>
      <c r="J27" s="21" t="s">
        <v>785</v>
      </c>
      <c r="K27" s="15">
        <v>3.6</v>
      </c>
      <c r="L27" s="15">
        <v>6.99</v>
      </c>
      <c r="M27" s="16" t="s">
        <v>191</v>
      </c>
    </row>
    <row r="28" spans="2:13" s="1" customFormat="1" x14ac:dyDescent="0.3">
      <c r="B28" s="14" t="s">
        <v>186</v>
      </c>
      <c r="C28" t="s">
        <v>913</v>
      </c>
      <c r="D28" t="s">
        <v>834</v>
      </c>
      <c r="E28" t="s">
        <v>1235</v>
      </c>
      <c r="F28" t="s">
        <v>819</v>
      </c>
      <c r="G28" s="157" t="s">
        <v>835</v>
      </c>
      <c r="H28" s="21" t="s">
        <v>785</v>
      </c>
      <c r="I28" s="158">
        <v>70.8</v>
      </c>
      <c r="J28" s="21" t="s">
        <v>785</v>
      </c>
      <c r="K28" s="15">
        <v>4.72</v>
      </c>
      <c r="L28" s="15">
        <v>8.7899999999999991</v>
      </c>
      <c r="M28" s="16" t="s">
        <v>208</v>
      </c>
    </row>
    <row r="29" spans="2:13" s="1" customFormat="1" x14ac:dyDescent="0.3">
      <c r="B29" s="14" t="s">
        <v>186</v>
      </c>
      <c r="C29" t="s">
        <v>913</v>
      </c>
      <c r="D29" s="161" t="s">
        <v>827</v>
      </c>
      <c r="E29" s="161" t="s">
        <v>1236</v>
      </c>
      <c r="F29" t="s">
        <v>819</v>
      </c>
      <c r="G29">
        <v>24</v>
      </c>
      <c r="H29" s="21" t="s">
        <v>785</v>
      </c>
      <c r="I29" s="162">
        <v>113.28</v>
      </c>
      <c r="J29" s="21" t="s">
        <v>785</v>
      </c>
      <c r="K29" s="37">
        <v>4.72</v>
      </c>
      <c r="L29" s="15">
        <v>0</v>
      </c>
      <c r="M29" s="16" t="s">
        <v>208</v>
      </c>
    </row>
    <row r="30" spans="2:13" s="1" customFormat="1" x14ac:dyDescent="0.3">
      <c r="B30" s="14" t="s">
        <v>186</v>
      </c>
      <c r="C30" t="s">
        <v>913</v>
      </c>
      <c r="D30" s="161" t="s">
        <v>828</v>
      </c>
      <c r="E30" s="161" t="s">
        <v>1237</v>
      </c>
      <c r="F30" t="s">
        <v>829</v>
      </c>
      <c r="G30">
        <v>24</v>
      </c>
      <c r="H30" s="21" t="s">
        <v>785</v>
      </c>
      <c r="I30" s="162">
        <v>113.28</v>
      </c>
      <c r="J30" s="21" t="s">
        <v>785</v>
      </c>
      <c r="K30" s="37">
        <v>4.72</v>
      </c>
      <c r="L30" s="15">
        <v>0</v>
      </c>
      <c r="M30" s="16" t="s">
        <v>208</v>
      </c>
    </row>
    <row r="31" spans="2:13" s="1" customFormat="1" x14ac:dyDescent="0.3">
      <c r="B31" s="14" t="s">
        <v>186</v>
      </c>
      <c r="C31" t="s">
        <v>913</v>
      </c>
      <c r="D31" t="s">
        <v>213</v>
      </c>
      <c r="E31" t="s">
        <v>1238</v>
      </c>
      <c r="F31" t="s">
        <v>829</v>
      </c>
      <c r="G31" s="157" t="s">
        <v>9</v>
      </c>
      <c r="H31" s="21" t="s">
        <v>785</v>
      </c>
      <c r="I31" s="158">
        <v>39.840000000000003</v>
      </c>
      <c r="J31" s="21" t="s">
        <v>785</v>
      </c>
      <c r="K31" s="15">
        <v>2.4900000000000002</v>
      </c>
      <c r="L31" s="15">
        <v>0</v>
      </c>
      <c r="M31" s="16" t="s">
        <v>214</v>
      </c>
    </row>
    <row r="32" spans="2:13" s="1" customFormat="1" x14ac:dyDescent="0.3">
      <c r="B32" s="14" t="s">
        <v>186</v>
      </c>
      <c r="C32" t="s">
        <v>910</v>
      </c>
      <c r="D32" t="s">
        <v>197</v>
      </c>
      <c r="E32" t="s">
        <v>1227</v>
      </c>
      <c r="F32" t="s">
        <v>819</v>
      </c>
      <c r="G32" s="157" t="s">
        <v>17</v>
      </c>
      <c r="H32" s="21" t="s">
        <v>785</v>
      </c>
      <c r="I32" s="158">
        <v>69.84</v>
      </c>
      <c r="J32" s="21" t="s">
        <v>785</v>
      </c>
      <c r="K32" s="15">
        <v>5.82</v>
      </c>
      <c r="L32" s="15">
        <v>0</v>
      </c>
      <c r="M32" s="16" t="s">
        <v>198</v>
      </c>
    </row>
    <row r="33" spans="2:13" s="1" customFormat="1" x14ac:dyDescent="0.3">
      <c r="B33" s="14" t="s">
        <v>186</v>
      </c>
      <c r="C33" t="s">
        <v>910</v>
      </c>
      <c r="D33" t="s">
        <v>419</v>
      </c>
      <c r="E33" t="s">
        <v>1228</v>
      </c>
      <c r="F33" t="s">
        <v>829</v>
      </c>
      <c r="G33" s="157" t="s">
        <v>6</v>
      </c>
      <c r="H33" s="21" t="s">
        <v>785</v>
      </c>
      <c r="I33" s="158">
        <v>93.02</v>
      </c>
      <c r="J33" s="21" t="s">
        <v>785</v>
      </c>
      <c r="K33" s="15">
        <v>93.02</v>
      </c>
      <c r="L33" s="15">
        <v>0</v>
      </c>
      <c r="M33" s="16" t="s">
        <v>188</v>
      </c>
    </row>
    <row r="34" spans="2:13" s="1" customFormat="1" x14ac:dyDescent="0.3">
      <c r="B34" s="14" t="s">
        <v>186</v>
      </c>
      <c r="C34" t="s">
        <v>910</v>
      </c>
      <c r="D34" t="s">
        <v>209</v>
      </c>
      <c r="E34" t="s">
        <v>1229</v>
      </c>
      <c r="F34" t="s">
        <v>829</v>
      </c>
      <c r="G34" s="157" t="s">
        <v>17</v>
      </c>
      <c r="H34" s="21" t="s">
        <v>785</v>
      </c>
      <c r="I34" s="158">
        <v>69.84</v>
      </c>
      <c r="J34" s="21" t="s">
        <v>785</v>
      </c>
      <c r="K34" s="15">
        <v>5.82</v>
      </c>
      <c r="L34" s="15">
        <v>0</v>
      </c>
      <c r="M34" s="16" t="s">
        <v>198</v>
      </c>
    </row>
    <row r="35" spans="2:13" s="1" customFormat="1" x14ac:dyDescent="0.3">
      <c r="B35" s="14" t="s">
        <v>186</v>
      </c>
      <c r="C35" t="s">
        <v>915</v>
      </c>
      <c r="D35" t="s">
        <v>836</v>
      </c>
      <c r="E35" t="s">
        <v>1239</v>
      </c>
      <c r="F35" t="s">
        <v>829</v>
      </c>
      <c r="G35" s="157" t="s">
        <v>6</v>
      </c>
      <c r="H35" s="21" t="s">
        <v>785</v>
      </c>
      <c r="I35" s="158">
        <v>84</v>
      </c>
      <c r="J35" s="21" t="s">
        <v>785</v>
      </c>
      <c r="K35" s="15">
        <v>84</v>
      </c>
      <c r="L35" s="15">
        <v>164.85</v>
      </c>
      <c r="M35" s="16" t="s">
        <v>837</v>
      </c>
    </row>
    <row r="36" spans="2:13" s="1" customFormat="1" x14ac:dyDescent="0.3">
      <c r="B36" s="14" t="s">
        <v>186</v>
      </c>
      <c r="C36" t="s">
        <v>915</v>
      </c>
      <c r="D36" t="s">
        <v>210</v>
      </c>
      <c r="E36" t="s">
        <v>1240</v>
      </c>
      <c r="F36" t="s">
        <v>829</v>
      </c>
      <c r="G36" s="157" t="s">
        <v>6</v>
      </c>
      <c r="H36" s="21" t="s">
        <v>785</v>
      </c>
      <c r="I36" s="158">
        <v>133.66999999999999</v>
      </c>
      <c r="J36" s="21" t="s">
        <v>785</v>
      </c>
      <c r="K36" s="15">
        <v>133.66999999999999</v>
      </c>
      <c r="L36" s="15">
        <v>0</v>
      </c>
      <c r="M36" s="16" t="s">
        <v>202</v>
      </c>
    </row>
    <row r="37" spans="2:13" s="1" customFormat="1" x14ac:dyDescent="0.3">
      <c r="B37" s="14" t="s">
        <v>186</v>
      </c>
      <c r="C37" t="s">
        <v>915</v>
      </c>
      <c r="D37" t="s">
        <v>201</v>
      </c>
      <c r="E37" t="s">
        <v>1241</v>
      </c>
      <c r="F37" t="s">
        <v>829</v>
      </c>
      <c r="G37" s="157" t="s">
        <v>6</v>
      </c>
      <c r="H37" s="21" t="s">
        <v>785</v>
      </c>
      <c r="I37" s="158">
        <v>133.66999999999999</v>
      </c>
      <c r="J37" s="21" t="s">
        <v>785</v>
      </c>
      <c r="K37" s="15">
        <v>133.66999999999999</v>
      </c>
      <c r="L37" s="15">
        <v>0</v>
      </c>
      <c r="M37" s="16" t="s">
        <v>202</v>
      </c>
    </row>
    <row r="38" spans="2:13" s="1" customFormat="1" x14ac:dyDescent="0.3">
      <c r="B38" s="14" t="s">
        <v>186</v>
      </c>
      <c r="C38" t="s">
        <v>915</v>
      </c>
      <c r="D38" t="s">
        <v>838</v>
      </c>
      <c r="E38" t="s">
        <v>1242</v>
      </c>
      <c r="F38" t="s">
        <v>831</v>
      </c>
      <c r="G38" s="157" t="s">
        <v>8</v>
      </c>
      <c r="H38" s="21" t="s">
        <v>785</v>
      </c>
      <c r="I38" s="158">
        <v>44.4</v>
      </c>
      <c r="J38" s="21" t="s">
        <v>785</v>
      </c>
      <c r="K38" s="15">
        <v>4.4400000000000004</v>
      </c>
      <c r="L38" s="15">
        <v>8.7899999999999991</v>
      </c>
      <c r="M38" s="16" t="s">
        <v>228</v>
      </c>
    </row>
    <row r="39" spans="2:13" s="1" customFormat="1" x14ac:dyDescent="0.3">
      <c r="B39" s="14" t="s">
        <v>237</v>
      </c>
      <c r="C39" t="s">
        <v>530</v>
      </c>
      <c r="D39" t="s">
        <v>775</v>
      </c>
      <c r="E39" t="s">
        <v>1243</v>
      </c>
      <c r="F39" t="s">
        <v>5</v>
      </c>
      <c r="G39" s="157" t="s">
        <v>64</v>
      </c>
      <c r="H39" s="21" t="s">
        <v>785</v>
      </c>
      <c r="I39" s="158">
        <v>203.52</v>
      </c>
      <c r="J39" s="21" t="s">
        <v>785</v>
      </c>
      <c r="K39" s="15">
        <v>8.48</v>
      </c>
      <c r="L39" s="15">
        <v>0</v>
      </c>
      <c r="M39" s="16" t="s">
        <v>534</v>
      </c>
    </row>
    <row r="40" spans="2:13" s="1" customFormat="1" x14ac:dyDescent="0.3">
      <c r="B40" s="14" t="s">
        <v>237</v>
      </c>
      <c r="C40" t="s">
        <v>530</v>
      </c>
      <c r="D40" t="s">
        <v>776</v>
      </c>
      <c r="E40" t="s">
        <v>1244</v>
      </c>
      <c r="F40" t="s">
        <v>5</v>
      </c>
      <c r="G40" s="157" t="s">
        <v>6</v>
      </c>
      <c r="H40" s="21" t="s">
        <v>785</v>
      </c>
      <c r="I40" s="158">
        <v>169.6</v>
      </c>
      <c r="J40" s="21" t="s">
        <v>785</v>
      </c>
      <c r="K40" s="15">
        <v>169.6</v>
      </c>
      <c r="L40" s="15">
        <v>0</v>
      </c>
      <c r="M40" s="16" t="s">
        <v>5</v>
      </c>
    </row>
    <row r="41" spans="2:13" s="1" customFormat="1" x14ac:dyDescent="0.3">
      <c r="B41" s="14" t="s">
        <v>237</v>
      </c>
      <c r="C41" t="s">
        <v>530</v>
      </c>
      <c r="D41" t="s">
        <v>777</v>
      </c>
      <c r="E41" t="s">
        <v>1245</v>
      </c>
      <c r="F41" t="s">
        <v>5</v>
      </c>
      <c r="G41" s="157" t="s">
        <v>6</v>
      </c>
      <c r="H41" s="21" t="s">
        <v>785</v>
      </c>
      <c r="I41" s="158">
        <v>127.2</v>
      </c>
      <c r="J41" s="21" t="s">
        <v>785</v>
      </c>
      <c r="K41" s="15">
        <v>127.2</v>
      </c>
      <c r="L41" s="15">
        <v>0</v>
      </c>
      <c r="M41" s="16" t="s">
        <v>5</v>
      </c>
    </row>
    <row r="42" spans="2:13" s="1" customFormat="1" x14ac:dyDescent="0.3">
      <c r="B42" s="14" t="s">
        <v>237</v>
      </c>
      <c r="C42" t="s">
        <v>385</v>
      </c>
      <c r="D42" t="s">
        <v>778</v>
      </c>
      <c r="E42" t="s">
        <v>1246</v>
      </c>
      <c r="F42" t="s">
        <v>5</v>
      </c>
      <c r="G42" s="157" t="s">
        <v>17</v>
      </c>
      <c r="H42" s="21" t="s">
        <v>785</v>
      </c>
      <c r="I42" s="158">
        <v>41.4</v>
      </c>
      <c r="J42" s="21" t="s">
        <v>785</v>
      </c>
      <c r="K42" s="15">
        <v>3.45</v>
      </c>
      <c r="L42" s="15">
        <v>0</v>
      </c>
      <c r="M42" s="16" t="s">
        <v>543</v>
      </c>
    </row>
    <row r="43" spans="2:13" s="1" customFormat="1" x14ac:dyDescent="0.3">
      <c r="B43" s="14" t="s">
        <v>240</v>
      </c>
      <c r="C43" t="s">
        <v>943</v>
      </c>
      <c r="D43" t="s">
        <v>1371</v>
      </c>
      <c r="E43" t="s">
        <v>1372</v>
      </c>
      <c r="F43" t="s">
        <v>819</v>
      </c>
      <c r="G43" s="157" t="s">
        <v>6</v>
      </c>
      <c r="H43" s="21" t="s">
        <v>785</v>
      </c>
      <c r="I43" s="158">
        <v>71.52</v>
      </c>
      <c r="J43" s="21" t="s">
        <v>785</v>
      </c>
      <c r="K43" s="15">
        <v>71.52</v>
      </c>
      <c r="L43" s="15">
        <v>0</v>
      </c>
      <c r="M43" s="16" t="s">
        <v>1373</v>
      </c>
    </row>
    <row r="44" spans="2:13" s="1" customFormat="1" x14ac:dyDescent="0.3">
      <c r="B44" s="14" t="s">
        <v>240</v>
      </c>
      <c r="C44" t="s">
        <v>943</v>
      </c>
      <c r="D44" t="s">
        <v>1374</v>
      </c>
      <c r="E44" t="s">
        <v>1375</v>
      </c>
      <c r="F44" t="s">
        <v>829</v>
      </c>
      <c r="G44" s="157" t="s">
        <v>6</v>
      </c>
      <c r="H44" s="21" t="s">
        <v>785</v>
      </c>
      <c r="I44" s="158">
        <v>94.12</v>
      </c>
      <c r="J44" s="21" t="s">
        <v>785</v>
      </c>
      <c r="K44" s="15">
        <v>94.12</v>
      </c>
      <c r="L44" s="15">
        <v>0</v>
      </c>
      <c r="M44" s="16" t="s">
        <v>1376</v>
      </c>
    </row>
    <row r="45" spans="2:13" s="1" customFormat="1" x14ac:dyDescent="0.3">
      <c r="B45" s="14" t="s">
        <v>240</v>
      </c>
      <c r="C45" t="s">
        <v>924</v>
      </c>
      <c r="D45" t="s">
        <v>250</v>
      </c>
      <c r="E45" t="s">
        <v>1247</v>
      </c>
      <c r="F45" t="s">
        <v>829</v>
      </c>
      <c r="G45" s="157" t="s">
        <v>6</v>
      </c>
      <c r="H45" s="21" t="s">
        <v>785</v>
      </c>
      <c r="I45" s="158">
        <v>53.52</v>
      </c>
      <c r="J45" s="21" t="s">
        <v>785</v>
      </c>
      <c r="K45" s="15">
        <v>53.52</v>
      </c>
      <c r="L45" s="15">
        <v>0</v>
      </c>
      <c r="M45" s="16" t="s">
        <v>249</v>
      </c>
    </row>
    <row r="46" spans="2:13" s="1" customFormat="1" x14ac:dyDescent="0.3">
      <c r="B46" s="14" t="s">
        <v>240</v>
      </c>
      <c r="C46" t="s">
        <v>924</v>
      </c>
      <c r="D46" t="s">
        <v>839</v>
      </c>
      <c r="E46" t="s">
        <v>1248</v>
      </c>
      <c r="F46" t="s">
        <v>829</v>
      </c>
      <c r="G46" s="157">
        <v>10</v>
      </c>
      <c r="H46" s="21" t="s">
        <v>785</v>
      </c>
      <c r="I46" s="158">
        <v>44.6</v>
      </c>
      <c r="J46" s="21" t="s">
        <v>785</v>
      </c>
      <c r="K46" s="15">
        <v>4.46</v>
      </c>
      <c r="L46" s="15">
        <v>8.49</v>
      </c>
      <c r="M46" s="16" t="s">
        <v>249</v>
      </c>
    </row>
    <row r="47" spans="2:13" s="1" customFormat="1" x14ac:dyDescent="0.3">
      <c r="B47" s="14" t="s">
        <v>240</v>
      </c>
      <c r="C47" t="s">
        <v>924</v>
      </c>
      <c r="D47" t="s">
        <v>1377</v>
      </c>
      <c r="E47" t="s">
        <v>1378</v>
      </c>
      <c r="F47" t="s">
        <v>829</v>
      </c>
      <c r="G47" s="157" t="s">
        <v>17</v>
      </c>
      <c r="H47" s="21" t="s">
        <v>785</v>
      </c>
      <c r="I47" s="158">
        <v>80.16</v>
      </c>
      <c r="J47" s="21" t="s">
        <v>785</v>
      </c>
      <c r="K47" s="15">
        <v>6.68</v>
      </c>
      <c r="L47" s="15">
        <v>12.99</v>
      </c>
      <c r="M47" s="16" t="s">
        <v>1379</v>
      </c>
    </row>
    <row r="48" spans="2:13" s="1" customFormat="1" x14ac:dyDescent="0.3">
      <c r="B48" s="14" t="s">
        <v>240</v>
      </c>
      <c r="C48" t="s">
        <v>915</v>
      </c>
      <c r="D48" t="s">
        <v>246</v>
      </c>
      <c r="E48" t="s">
        <v>1249</v>
      </c>
      <c r="F48" t="s">
        <v>819</v>
      </c>
      <c r="G48" s="157" t="s">
        <v>17</v>
      </c>
      <c r="H48" s="21" t="s">
        <v>785</v>
      </c>
      <c r="I48" s="158">
        <v>51.12</v>
      </c>
      <c r="J48" s="21" t="s">
        <v>785</v>
      </c>
      <c r="K48" s="15">
        <v>4.26</v>
      </c>
      <c r="L48" s="15">
        <v>0</v>
      </c>
      <c r="M48" s="16" t="s">
        <v>247</v>
      </c>
    </row>
    <row r="49" spans="2:13" s="1" customFormat="1" x14ac:dyDescent="0.3">
      <c r="B49" s="14" t="s">
        <v>240</v>
      </c>
      <c r="C49" t="s">
        <v>915</v>
      </c>
      <c r="D49" t="s">
        <v>840</v>
      </c>
      <c r="E49" t="s">
        <v>1250</v>
      </c>
      <c r="F49" t="s">
        <v>829</v>
      </c>
      <c r="G49" s="157" t="s">
        <v>8</v>
      </c>
      <c r="H49" s="21" t="s">
        <v>785</v>
      </c>
      <c r="I49" s="158">
        <v>40</v>
      </c>
      <c r="J49" s="21" t="s">
        <v>785</v>
      </c>
      <c r="K49" s="15">
        <v>4</v>
      </c>
      <c r="L49" s="15">
        <v>7.99</v>
      </c>
      <c r="M49" s="16" t="s">
        <v>254</v>
      </c>
    </row>
    <row r="50" spans="2:13" s="1" customFormat="1" x14ac:dyDescent="0.3">
      <c r="B50" s="14" t="s">
        <v>240</v>
      </c>
      <c r="C50" t="s">
        <v>915</v>
      </c>
      <c r="D50" t="s">
        <v>841</v>
      </c>
      <c r="E50" t="s">
        <v>1251</v>
      </c>
      <c r="F50" t="s">
        <v>829</v>
      </c>
      <c r="G50" s="157" t="s">
        <v>9</v>
      </c>
      <c r="H50" s="21" t="s">
        <v>785</v>
      </c>
      <c r="I50" s="158">
        <v>47.04</v>
      </c>
      <c r="J50" s="21" t="s">
        <v>785</v>
      </c>
      <c r="K50" s="15">
        <v>2.94</v>
      </c>
      <c r="L50" s="15">
        <v>4.99</v>
      </c>
      <c r="M50" s="16" t="s">
        <v>241</v>
      </c>
    </row>
    <row r="51" spans="2:13" s="1" customFormat="1" x14ac:dyDescent="0.3">
      <c r="B51" s="14" t="s">
        <v>240</v>
      </c>
      <c r="C51" t="s">
        <v>915</v>
      </c>
      <c r="D51" t="s">
        <v>1380</v>
      </c>
      <c r="E51" t="s">
        <v>1381</v>
      </c>
      <c r="F51" t="s">
        <v>829</v>
      </c>
      <c r="G51" s="157" t="s">
        <v>17</v>
      </c>
      <c r="H51" s="21" t="s">
        <v>785</v>
      </c>
      <c r="I51" s="158">
        <v>67.2</v>
      </c>
      <c r="J51" s="21" t="s">
        <v>785</v>
      </c>
      <c r="K51" s="15">
        <v>5.6</v>
      </c>
      <c r="L51" s="15">
        <v>10.79</v>
      </c>
      <c r="M51" s="16" t="s">
        <v>1382</v>
      </c>
    </row>
    <row r="52" spans="2:13" s="1" customFormat="1" x14ac:dyDescent="0.3">
      <c r="B52" s="14" t="s">
        <v>259</v>
      </c>
      <c r="C52" t="s">
        <v>905</v>
      </c>
      <c r="D52" t="s">
        <v>1253</v>
      </c>
      <c r="E52" t="s">
        <v>1254</v>
      </c>
      <c r="F52" t="s">
        <v>829</v>
      </c>
      <c r="G52" s="157" t="s">
        <v>17</v>
      </c>
      <c r="H52" s="21" t="s">
        <v>785</v>
      </c>
      <c r="I52" s="158">
        <v>114.47999999999999</v>
      </c>
      <c r="J52" s="21" t="s">
        <v>785</v>
      </c>
      <c r="K52" s="15">
        <v>9.5399999999999991</v>
      </c>
      <c r="L52" s="15">
        <v>18.989999999999998</v>
      </c>
      <c r="M52" s="16" t="s">
        <v>262</v>
      </c>
    </row>
    <row r="53" spans="2:13" s="1" customFormat="1" ht="15" thickBot="1" x14ac:dyDescent="0.35">
      <c r="B53" s="17" t="s">
        <v>259</v>
      </c>
      <c r="C53" s="18" t="s">
        <v>905</v>
      </c>
      <c r="D53" s="18" t="s">
        <v>261</v>
      </c>
      <c r="E53" s="18" t="s">
        <v>1252</v>
      </c>
      <c r="F53" s="18" t="s">
        <v>5</v>
      </c>
      <c r="G53" s="22" t="s">
        <v>10</v>
      </c>
      <c r="H53" s="40" t="s">
        <v>785</v>
      </c>
      <c r="I53" s="23">
        <v>76.319999999999993</v>
      </c>
      <c r="J53" s="40" t="s">
        <v>785</v>
      </c>
      <c r="K53" s="20">
        <v>9.5399999999999991</v>
      </c>
      <c r="L53" s="20">
        <v>18.989999999999998</v>
      </c>
      <c r="M53" s="19" t="s">
        <v>262</v>
      </c>
    </row>
  </sheetData>
  <sheetProtection selectLockedCells="1" selectUnlockedCells="1"/>
  <autoFilter ref="B5:M53" xr:uid="{7D76D0F8-534B-4320-9369-008C8C1E7A8F}">
    <sortState xmlns:xlrd2="http://schemas.microsoft.com/office/spreadsheetml/2017/richdata2" ref="B6:M53">
      <sortCondition ref="B5:B53"/>
    </sortState>
  </autoFilter>
  <mergeCells count="2">
    <mergeCell ref="D2:G2"/>
    <mergeCell ref="D3:G3"/>
  </mergeCells>
  <conditionalFormatting sqref="D1:D2 D4:D1048576">
    <cfRule type="duplicateValues" dxfId="0" priority="4"/>
  </conditionalFormatting>
  <pageMargins left="0.25" right="0.25" top="0.75" bottom="0.75" header="0.3" footer="0.3"/>
  <pageSetup scale="39" fitToHeight="0" orientation="landscape" r:id="rId1"/>
  <headerFooter>
    <oddFooter>&amp;C944 Industrial Park Rd., Littleton, NH 03561 -- 1-800-258-4696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676EE-6A79-41B4-A145-8D64B7DE54FA}">
  <sheetPr codeName="Sheet6">
    <tabColor theme="2" tint="-9.9978637043366805E-2"/>
  </sheetPr>
  <dimension ref="B1:M402"/>
  <sheetViews>
    <sheetView zoomScaleNormal="100" workbookViewId="0">
      <selection activeCell="H14" sqref="H14"/>
    </sheetView>
  </sheetViews>
  <sheetFormatPr defaultRowHeight="14.4" x14ac:dyDescent="0.3"/>
  <cols>
    <col min="1" max="1" width="8.88671875" style="44"/>
    <col min="2" max="2" width="20.77734375" style="44" bestFit="1" customWidth="1"/>
    <col min="3" max="3" width="58.6640625" style="44" bestFit="1" customWidth="1"/>
    <col min="4" max="4" width="11.33203125" style="44" bestFit="1" customWidth="1"/>
    <col min="5" max="5" width="15.109375" style="44" customWidth="1"/>
    <col min="6" max="6" width="25.6640625" style="44" customWidth="1"/>
    <col min="7" max="7" width="11.88671875" style="46" bestFit="1" customWidth="1"/>
    <col min="8" max="8" width="13.21875" style="46" bestFit="1" customWidth="1"/>
    <col min="9" max="10" width="10.6640625" style="46" bestFit="1" customWidth="1"/>
    <col min="11" max="11" width="11" style="46" customWidth="1"/>
    <col min="12" max="12" width="12.88671875" style="46" customWidth="1"/>
    <col min="13" max="13" width="14.109375" style="45" hidden="1" customWidth="1"/>
    <col min="14" max="14" width="10.5546875" style="44" customWidth="1"/>
    <col min="15" max="16384" width="8.88671875" style="44"/>
  </cols>
  <sheetData>
    <row r="1" spans="2:13" ht="25.8" x14ac:dyDescent="0.5">
      <c r="C1" s="173" t="s">
        <v>1391</v>
      </c>
      <c r="D1" s="173"/>
      <c r="E1" s="173"/>
      <c r="F1" s="173"/>
      <c r="G1" s="173"/>
      <c r="H1" s="173"/>
      <c r="I1" s="173"/>
      <c r="J1" s="54"/>
      <c r="K1" s="54"/>
      <c r="L1" s="57" t="s">
        <v>854</v>
      </c>
    </row>
    <row r="2" spans="2:13" ht="21" x14ac:dyDescent="0.4">
      <c r="C2" s="174" t="s">
        <v>1394</v>
      </c>
      <c r="D2" s="174"/>
      <c r="E2" s="174"/>
      <c r="F2" s="174"/>
      <c r="G2" s="174"/>
      <c r="H2" s="174"/>
      <c r="I2" s="174"/>
      <c r="J2" s="53"/>
      <c r="K2" s="53"/>
      <c r="L2" s="58" t="s">
        <v>855</v>
      </c>
    </row>
    <row r="3" spans="2:13" x14ac:dyDescent="0.3">
      <c r="L3" s="59" t="s">
        <v>806</v>
      </c>
    </row>
    <row r="6" spans="2:13" x14ac:dyDescent="0.3">
      <c r="B6" s="49" t="s">
        <v>805</v>
      </c>
      <c r="C6" s="50"/>
      <c r="D6" s="45"/>
      <c r="E6" s="45"/>
      <c r="F6" s="45"/>
      <c r="G6" s="45"/>
      <c r="H6" s="45"/>
      <c r="I6" s="45"/>
      <c r="L6" s="45"/>
      <c r="M6" s="44"/>
    </row>
    <row r="7" spans="2:13" x14ac:dyDescent="0.3">
      <c r="B7" s="49" t="s">
        <v>804</v>
      </c>
      <c r="C7" s="47"/>
      <c r="D7" s="45"/>
      <c r="E7" s="45"/>
      <c r="F7" s="45"/>
      <c r="G7" s="45"/>
      <c r="H7" s="45"/>
      <c r="I7" s="45"/>
      <c r="J7" s="45"/>
      <c r="K7" s="44"/>
      <c r="L7" s="52"/>
      <c r="M7" s="44"/>
    </row>
    <row r="8" spans="2:13" x14ac:dyDescent="0.3">
      <c r="B8" s="49"/>
      <c r="C8" s="51"/>
      <c r="E8" s="60" t="s">
        <v>865</v>
      </c>
      <c r="F8" s="154"/>
      <c r="G8" s="45"/>
      <c r="H8" s="45"/>
      <c r="I8" s="45"/>
      <c r="J8" s="44"/>
      <c r="K8" s="44"/>
      <c r="L8" s="44"/>
      <c r="M8" s="44"/>
    </row>
    <row r="9" spans="2:13" x14ac:dyDescent="0.3">
      <c r="B9" s="49" t="s">
        <v>803</v>
      </c>
      <c r="C9" s="50"/>
      <c r="E9" s="60" t="s">
        <v>857</v>
      </c>
      <c r="F9" s="61"/>
      <c r="G9" s="45"/>
      <c r="H9" s="45"/>
      <c r="I9" s="45"/>
      <c r="J9" s="44"/>
      <c r="K9" s="45"/>
      <c r="L9" s="44"/>
      <c r="M9" s="44"/>
    </row>
    <row r="10" spans="2:13" x14ac:dyDescent="0.3">
      <c r="B10" s="49"/>
      <c r="C10" s="47"/>
      <c r="E10" s="60" t="s">
        <v>858</v>
      </c>
      <c r="F10" s="154"/>
      <c r="G10" s="45"/>
      <c r="H10" s="45"/>
      <c r="I10" s="45"/>
      <c r="J10" s="44"/>
      <c r="K10" s="45"/>
      <c r="L10" s="44"/>
      <c r="M10" s="44"/>
    </row>
    <row r="11" spans="2:13" x14ac:dyDescent="0.3">
      <c r="B11" s="49"/>
      <c r="C11" s="47"/>
      <c r="E11" s="60" t="s">
        <v>859</v>
      </c>
      <c r="F11" s="154"/>
      <c r="G11" s="45"/>
      <c r="H11" s="45"/>
      <c r="I11" s="44"/>
      <c r="J11" s="45"/>
      <c r="K11" s="44"/>
      <c r="L11" s="44"/>
      <c r="M11" s="44"/>
    </row>
    <row r="12" spans="2:13" x14ac:dyDescent="0.3">
      <c r="B12" s="49" t="s">
        <v>802</v>
      </c>
      <c r="C12" s="47"/>
      <c r="E12" s="60" t="s">
        <v>860</v>
      </c>
      <c r="F12" s="81">
        <f>$L402</f>
        <v>0</v>
      </c>
      <c r="G12" s="45"/>
      <c r="H12" s="45"/>
      <c r="I12" s="44"/>
      <c r="J12" s="45"/>
      <c r="K12" s="44"/>
      <c r="L12" s="44"/>
      <c r="M12" s="44"/>
    </row>
    <row r="13" spans="2:13" x14ac:dyDescent="0.3">
      <c r="B13" s="49" t="s">
        <v>801</v>
      </c>
      <c r="C13" s="47"/>
      <c r="E13" s="60" t="s">
        <v>861</v>
      </c>
      <c r="F13" s="61"/>
      <c r="G13" s="45"/>
      <c r="H13" s="45"/>
      <c r="I13" s="44"/>
      <c r="J13" s="45"/>
      <c r="K13" s="44"/>
      <c r="L13" s="44"/>
      <c r="M13" s="44"/>
    </row>
    <row r="14" spans="2:13" x14ac:dyDescent="0.3">
      <c r="B14" s="49"/>
      <c r="C14" s="47"/>
      <c r="E14" s="60" t="s">
        <v>862</v>
      </c>
      <c r="F14" s="61"/>
      <c r="G14" s="45"/>
      <c r="H14" s="45"/>
      <c r="I14" s="44"/>
      <c r="J14" s="45"/>
      <c r="K14" s="44"/>
      <c r="L14" s="44"/>
      <c r="M14" s="44"/>
    </row>
    <row r="15" spans="2:13" x14ac:dyDescent="0.3">
      <c r="B15" s="49"/>
      <c r="C15" s="47"/>
      <c r="E15" s="60" t="s">
        <v>863</v>
      </c>
      <c r="F15" s="61" t="s">
        <v>800</v>
      </c>
      <c r="G15" s="45"/>
      <c r="H15" s="45"/>
      <c r="I15" s="44"/>
      <c r="J15" s="45"/>
      <c r="K15" s="44"/>
      <c r="L15" s="44"/>
      <c r="M15" s="44"/>
    </row>
    <row r="16" spans="2:13" x14ac:dyDescent="0.3">
      <c r="B16" s="49" t="s">
        <v>799</v>
      </c>
      <c r="C16" s="47"/>
      <c r="E16" s="60" t="s">
        <v>864</v>
      </c>
      <c r="F16" s="126">
        <f>IF(F15="Yes",5%,0%)</f>
        <v>0</v>
      </c>
      <c r="G16" s="45"/>
      <c r="H16" s="45"/>
      <c r="I16" s="44"/>
      <c r="J16" s="45"/>
      <c r="K16" s="44"/>
      <c r="L16" s="44"/>
      <c r="M16" s="44"/>
    </row>
    <row r="17" spans="2:13" x14ac:dyDescent="0.3">
      <c r="B17" s="49" t="s">
        <v>798</v>
      </c>
      <c r="C17" s="47"/>
      <c r="D17" s="45"/>
      <c r="E17" s="45"/>
      <c r="F17" s="45"/>
      <c r="G17" s="45"/>
      <c r="H17" s="45"/>
      <c r="I17" s="44"/>
      <c r="J17" s="44"/>
      <c r="K17" s="44"/>
      <c r="L17" s="45"/>
      <c r="M17" s="44"/>
    </row>
    <row r="18" spans="2:13" x14ac:dyDescent="0.3">
      <c r="B18" s="49" t="s">
        <v>797</v>
      </c>
      <c r="C18" s="47"/>
      <c r="F18" s="62" t="s">
        <v>866</v>
      </c>
      <c r="G18" s="45"/>
      <c r="H18" s="45"/>
      <c r="I18" s="44"/>
      <c r="J18" s="44"/>
      <c r="K18" s="44"/>
      <c r="L18" s="45"/>
      <c r="M18" s="44"/>
    </row>
    <row r="19" spans="2:13" x14ac:dyDescent="0.3">
      <c r="B19" s="49" t="s">
        <v>796</v>
      </c>
      <c r="C19" s="47"/>
      <c r="F19" s="62" t="s">
        <v>856</v>
      </c>
      <c r="G19" s="44"/>
      <c r="H19" s="44"/>
      <c r="I19" s="44"/>
      <c r="J19" s="44"/>
      <c r="K19" s="44"/>
      <c r="L19" s="45"/>
      <c r="M19" s="44"/>
    </row>
    <row r="20" spans="2:13" x14ac:dyDescent="0.3">
      <c r="B20" s="48"/>
      <c r="C20" s="47"/>
      <c r="G20" s="44"/>
      <c r="H20" s="44"/>
      <c r="I20" s="44"/>
      <c r="J20" s="44"/>
      <c r="K20" s="45"/>
      <c r="L20" s="44"/>
      <c r="M20" s="44"/>
    </row>
    <row r="21" spans="2:13" ht="15" thickBot="1" x14ac:dyDescent="0.35">
      <c r="G21" s="44"/>
      <c r="H21" s="44"/>
      <c r="I21" s="44"/>
      <c r="J21" s="44"/>
      <c r="K21" s="44"/>
      <c r="L21" s="45"/>
      <c r="M21" s="44"/>
    </row>
    <row r="22" spans="2:13" ht="28.2" customHeight="1" x14ac:dyDescent="0.3">
      <c r="B22" s="150" t="s">
        <v>869</v>
      </c>
      <c r="C22" s="90" t="s">
        <v>0</v>
      </c>
      <c r="D22" s="91" t="s">
        <v>871</v>
      </c>
      <c r="E22" s="92" t="s">
        <v>870</v>
      </c>
      <c r="F22" s="90" t="s">
        <v>496</v>
      </c>
      <c r="G22" s="91" t="s">
        <v>795</v>
      </c>
      <c r="H22" s="91" t="s">
        <v>794</v>
      </c>
      <c r="I22" s="91" t="s">
        <v>887</v>
      </c>
      <c r="J22" s="80" t="s">
        <v>884</v>
      </c>
      <c r="K22" s="106" t="s">
        <v>886</v>
      </c>
      <c r="L22" s="107" t="s">
        <v>885</v>
      </c>
      <c r="M22" s="148" t="s">
        <v>867</v>
      </c>
    </row>
    <row r="23" spans="2:13" s="63" customFormat="1" ht="18" x14ac:dyDescent="0.3">
      <c r="B23" s="151"/>
      <c r="C23" s="93" t="s">
        <v>872</v>
      </c>
      <c r="D23" s="94"/>
      <c r="E23" s="83"/>
      <c r="F23" s="95"/>
      <c r="G23" s="96"/>
      <c r="H23" s="97"/>
      <c r="I23" s="96"/>
      <c r="J23" s="64"/>
      <c r="K23" s="108"/>
      <c r="L23" s="84"/>
      <c r="M23" s="149"/>
    </row>
    <row r="24" spans="2:13" x14ac:dyDescent="0.3">
      <c r="B24" s="141" t="s">
        <v>905</v>
      </c>
      <c r="C24" s="98" t="s">
        <v>845</v>
      </c>
      <c r="D24" s="98" t="s">
        <v>844</v>
      </c>
      <c r="E24" s="82" t="s">
        <v>846</v>
      </c>
      <c r="F24" s="98"/>
      <c r="G24" s="99">
        <v>9.99</v>
      </c>
      <c r="H24" s="100">
        <v>19.989999999999998</v>
      </c>
      <c r="I24" s="82" t="s">
        <v>8</v>
      </c>
      <c r="J24" s="77"/>
      <c r="K24" s="109">
        <f>Table1[[#This Row],[Cases Ordered]]*Table1[[#This Row],[Units Per Case]]</f>
        <v>0</v>
      </c>
      <c r="L24" s="110">
        <f>_xlfn.IFNA(IF($F$15="Yes",Table1[[#This Row],[Total Units Ordered]]*Table1[[#This Row],[Wholesale]]*0.95,Table1[[#This Row],[Total Units Ordered]]*Table1[[#This Row],[Wholesale]]),0)</f>
        <v>0</v>
      </c>
      <c r="M24" s="130" t="s">
        <v>868</v>
      </c>
    </row>
    <row r="25" spans="2:13" x14ac:dyDescent="0.3">
      <c r="B25" s="141" t="s">
        <v>901</v>
      </c>
      <c r="C25" s="98" t="s">
        <v>416</v>
      </c>
      <c r="D25" s="98" t="s">
        <v>154</v>
      </c>
      <c r="E25" s="82" t="s">
        <v>155</v>
      </c>
      <c r="F25" s="98"/>
      <c r="G25" s="99">
        <v>3.71</v>
      </c>
      <c r="H25" s="100">
        <v>7.49</v>
      </c>
      <c r="I25" s="82" t="s">
        <v>17</v>
      </c>
      <c r="J25" s="77"/>
      <c r="K25" s="109">
        <f>Table1[[#This Row],[Cases Ordered]]*Table1[[#This Row],[Units Per Case]]</f>
        <v>0</v>
      </c>
      <c r="L25" s="110">
        <f>_xlfn.IFNA(IF($F$15="Yes",Table1[[#This Row],[Total Units Ordered]]*Table1[[#This Row],[Wholesale]]*0.95,Table1[[#This Row],[Total Units Ordered]]*Table1[[#This Row],[Wholesale]]),0)</f>
        <v>0</v>
      </c>
      <c r="M25" s="130" t="s">
        <v>868</v>
      </c>
    </row>
    <row r="26" spans="2:13" x14ac:dyDescent="0.3">
      <c r="B26" s="141" t="s">
        <v>901</v>
      </c>
      <c r="C26" s="98" t="s">
        <v>1014</v>
      </c>
      <c r="D26" s="98" t="s">
        <v>136</v>
      </c>
      <c r="E26" s="82" t="s">
        <v>137</v>
      </c>
      <c r="F26" s="98"/>
      <c r="G26" s="99">
        <v>6.25</v>
      </c>
      <c r="H26" s="100">
        <v>12.49</v>
      </c>
      <c r="I26" s="82" t="s">
        <v>17</v>
      </c>
      <c r="J26" s="77"/>
      <c r="K26" s="109">
        <f>Table1[[#This Row],[Cases Ordered]]*Table1[[#This Row],[Units Per Case]]</f>
        <v>0</v>
      </c>
      <c r="L26" s="110">
        <f>_xlfn.IFNA(IF($F$15="Yes",Table1[[#This Row],[Total Units Ordered]]*Table1[[#This Row],[Wholesale]]*0.95,Table1[[#This Row],[Total Units Ordered]]*Table1[[#This Row],[Wholesale]]),0)</f>
        <v>0</v>
      </c>
      <c r="M26" s="130" t="s">
        <v>868</v>
      </c>
    </row>
    <row r="27" spans="2:13" x14ac:dyDescent="0.3">
      <c r="B27" s="141" t="s">
        <v>901</v>
      </c>
      <c r="C27" s="98" t="s">
        <v>1015</v>
      </c>
      <c r="D27" s="98" t="s">
        <v>97</v>
      </c>
      <c r="E27" s="82" t="s">
        <v>98</v>
      </c>
      <c r="F27" s="98"/>
      <c r="G27" s="99">
        <v>6.36</v>
      </c>
      <c r="H27" s="100">
        <v>12.49</v>
      </c>
      <c r="I27" s="82" t="s">
        <v>17</v>
      </c>
      <c r="J27" s="77"/>
      <c r="K27" s="109">
        <f>Table1[[#This Row],[Cases Ordered]]*Table1[[#This Row],[Units Per Case]]</f>
        <v>0</v>
      </c>
      <c r="L27" s="110">
        <f>_xlfn.IFNA(IF($F$15="Yes",Table1[[#This Row],[Total Units Ordered]]*Table1[[#This Row],[Wholesale]]*0.95,Table1[[#This Row],[Total Units Ordered]]*Table1[[#This Row],[Wholesale]]),0)</f>
        <v>0</v>
      </c>
      <c r="M27" s="130" t="s">
        <v>868</v>
      </c>
    </row>
    <row r="28" spans="2:13" x14ac:dyDescent="0.3">
      <c r="B28" s="141" t="s">
        <v>385</v>
      </c>
      <c r="C28" s="98" t="s">
        <v>1276</v>
      </c>
      <c r="D28" s="98" t="s">
        <v>1275</v>
      </c>
      <c r="E28" s="82" t="s">
        <v>1277</v>
      </c>
      <c r="F28" s="98" t="s">
        <v>1397</v>
      </c>
      <c r="G28" s="99">
        <v>9</v>
      </c>
      <c r="H28" s="100">
        <v>14.99</v>
      </c>
      <c r="I28" s="82" t="s">
        <v>17</v>
      </c>
      <c r="J28" s="159"/>
      <c r="K28" s="109">
        <f>Table1[[#This Row],[Cases Ordered]]*Table1[[#This Row],[Units Per Case]]</f>
        <v>0</v>
      </c>
      <c r="L28" s="110">
        <f>_xlfn.IFNA(IF($F$15="Yes",Table1[[#This Row],[Total Units Ordered]]*Table1[[#This Row],[Wholesale]]*0.95,Table1[[#This Row],[Total Units Ordered]]*Table1[[#This Row],[Wholesale]]),0)</f>
        <v>0</v>
      </c>
      <c r="M28" s="130" t="s">
        <v>868</v>
      </c>
    </row>
    <row r="29" spans="2:13" x14ac:dyDescent="0.3">
      <c r="B29" s="141" t="s">
        <v>385</v>
      </c>
      <c r="C29" s="98" t="s">
        <v>1013</v>
      </c>
      <c r="D29" s="98" t="s">
        <v>82</v>
      </c>
      <c r="E29" s="82" t="s">
        <v>83</v>
      </c>
      <c r="F29" s="98"/>
      <c r="G29" s="99">
        <v>8.2200000000000006</v>
      </c>
      <c r="H29" s="100">
        <v>16.989999999999998</v>
      </c>
      <c r="I29" s="82" t="s">
        <v>17</v>
      </c>
      <c r="J29" s="77"/>
      <c r="K29" s="109">
        <f>Table1[[#This Row],[Cases Ordered]]*Table1[[#This Row],[Units Per Case]]</f>
        <v>0</v>
      </c>
      <c r="L29" s="110">
        <f>_xlfn.IFNA(IF($F$15="Yes",Table1[[#This Row],[Total Units Ordered]]*Table1[[#This Row],[Wholesale]]*0.95,Table1[[#This Row],[Total Units Ordered]]*Table1[[#This Row],[Wholesale]]),0)</f>
        <v>0</v>
      </c>
      <c r="M29" s="130" t="s">
        <v>868</v>
      </c>
    </row>
    <row r="30" spans="2:13" x14ac:dyDescent="0.3">
      <c r="B30" s="141" t="s">
        <v>891</v>
      </c>
      <c r="C30" s="98" t="s">
        <v>952</v>
      </c>
      <c r="D30" s="98" t="s">
        <v>68</v>
      </c>
      <c r="E30" s="82" t="s">
        <v>69</v>
      </c>
      <c r="F30" s="98" t="s">
        <v>831</v>
      </c>
      <c r="G30" s="99">
        <v>3.98</v>
      </c>
      <c r="H30" s="100">
        <v>7.99</v>
      </c>
      <c r="I30" s="82" t="s">
        <v>11</v>
      </c>
      <c r="J30" s="77"/>
      <c r="K30" s="109">
        <f>Table1[[#This Row],[Cases Ordered]]*Table1[[#This Row],[Units Per Case]]</f>
        <v>0</v>
      </c>
      <c r="L30" s="110">
        <f>_xlfn.IFNA(IF($F$15="Yes",Table1[[#This Row],[Total Units Ordered]]*Table1[[#This Row],[Wholesale]]*0.95,Table1[[#This Row],[Total Units Ordered]]*Table1[[#This Row],[Wholesale]]),0)</f>
        <v>0</v>
      </c>
      <c r="M30" s="130" t="s">
        <v>868</v>
      </c>
    </row>
    <row r="31" spans="2:13" x14ac:dyDescent="0.3">
      <c r="B31" s="141" t="s">
        <v>891</v>
      </c>
      <c r="C31" s="98" t="s">
        <v>953</v>
      </c>
      <c r="D31" s="98" t="s">
        <v>12</v>
      </c>
      <c r="E31" s="82" t="s">
        <v>13</v>
      </c>
      <c r="F31" s="98" t="s">
        <v>831</v>
      </c>
      <c r="G31" s="99">
        <v>3.98</v>
      </c>
      <c r="H31" s="100">
        <v>7.99</v>
      </c>
      <c r="I31" s="82" t="s">
        <v>11</v>
      </c>
      <c r="J31" s="77"/>
      <c r="K31" s="109">
        <f>Table1[[#This Row],[Cases Ordered]]*Table1[[#This Row],[Units Per Case]]</f>
        <v>0</v>
      </c>
      <c r="L31" s="110">
        <f>_xlfn.IFNA(IF($F$15="Yes",Table1[[#This Row],[Total Units Ordered]]*Table1[[#This Row],[Wholesale]]*0.95,Table1[[#This Row],[Total Units Ordered]]*Table1[[#This Row],[Wholesale]]),0)</f>
        <v>0</v>
      </c>
      <c r="M31" s="130" t="s">
        <v>868</v>
      </c>
    </row>
    <row r="32" spans="2:13" x14ac:dyDescent="0.3">
      <c r="B32" s="141" t="s">
        <v>891</v>
      </c>
      <c r="C32" s="98" t="s">
        <v>954</v>
      </c>
      <c r="D32" s="98" t="s">
        <v>46</v>
      </c>
      <c r="E32" s="82" t="s">
        <v>47</v>
      </c>
      <c r="F32" s="98" t="s">
        <v>831</v>
      </c>
      <c r="G32" s="99">
        <v>3.98</v>
      </c>
      <c r="H32" s="100">
        <v>7.99</v>
      </c>
      <c r="I32" s="82" t="s">
        <v>11</v>
      </c>
      <c r="J32" s="77"/>
      <c r="K32" s="109">
        <f>Table1[[#This Row],[Cases Ordered]]*Table1[[#This Row],[Units Per Case]]</f>
        <v>0</v>
      </c>
      <c r="L32" s="110">
        <f>_xlfn.IFNA(IF($F$15="Yes",Table1[[#This Row],[Total Units Ordered]]*Table1[[#This Row],[Wholesale]]*0.95,Table1[[#This Row],[Total Units Ordered]]*Table1[[#This Row],[Wholesale]]),0)</f>
        <v>0</v>
      </c>
      <c r="M32" s="130" t="s">
        <v>868</v>
      </c>
    </row>
    <row r="33" spans="2:13" x14ac:dyDescent="0.3">
      <c r="B33" s="141" t="s">
        <v>891</v>
      </c>
      <c r="C33" s="98" t="s">
        <v>955</v>
      </c>
      <c r="D33" s="98" t="s">
        <v>91</v>
      </c>
      <c r="E33" s="82" t="s">
        <v>92</v>
      </c>
      <c r="F33" s="98" t="s">
        <v>831</v>
      </c>
      <c r="G33" s="99">
        <v>3.98</v>
      </c>
      <c r="H33" s="100">
        <v>7.99</v>
      </c>
      <c r="I33" s="82" t="s">
        <v>11</v>
      </c>
      <c r="J33" s="77"/>
      <c r="K33" s="109">
        <f>Table1[[#This Row],[Cases Ordered]]*Table1[[#This Row],[Units Per Case]]</f>
        <v>0</v>
      </c>
      <c r="L33" s="110">
        <f>_xlfn.IFNA(IF($F$15="Yes",Table1[[#This Row],[Total Units Ordered]]*Table1[[#This Row],[Wholesale]]*0.95,Table1[[#This Row],[Total Units Ordered]]*Table1[[#This Row],[Wholesale]]),0)</f>
        <v>0</v>
      </c>
      <c r="M33" s="130" t="s">
        <v>868</v>
      </c>
    </row>
    <row r="34" spans="2:13" x14ac:dyDescent="0.3">
      <c r="B34" s="141" t="s">
        <v>891</v>
      </c>
      <c r="C34" s="98" t="s">
        <v>956</v>
      </c>
      <c r="D34" s="98" t="s">
        <v>84</v>
      </c>
      <c r="E34" s="82" t="s">
        <v>85</v>
      </c>
      <c r="F34" s="98"/>
      <c r="G34" s="99">
        <v>3.98</v>
      </c>
      <c r="H34" s="100">
        <v>7.99</v>
      </c>
      <c r="I34" s="82" t="s">
        <v>11</v>
      </c>
      <c r="J34" s="77"/>
      <c r="K34" s="109">
        <f>Table1[[#This Row],[Cases Ordered]]*Table1[[#This Row],[Units Per Case]]</f>
        <v>0</v>
      </c>
      <c r="L34" s="110">
        <f>_xlfn.IFNA(IF($F$15="Yes",Table1[[#This Row],[Total Units Ordered]]*Table1[[#This Row],[Wholesale]]*0.95,Table1[[#This Row],[Total Units Ordered]]*Table1[[#This Row],[Wholesale]]),0)</f>
        <v>0</v>
      </c>
      <c r="M34" s="130" t="s">
        <v>868</v>
      </c>
    </row>
    <row r="35" spans="2:13" x14ac:dyDescent="0.3">
      <c r="B35" s="141" t="s">
        <v>891</v>
      </c>
      <c r="C35" s="98" t="s">
        <v>957</v>
      </c>
      <c r="D35" s="98" t="s">
        <v>152</v>
      </c>
      <c r="E35" s="82" t="s">
        <v>153</v>
      </c>
      <c r="F35" s="98"/>
      <c r="G35" s="99">
        <v>3.98</v>
      </c>
      <c r="H35" s="100">
        <v>7.99</v>
      </c>
      <c r="I35" s="82" t="s">
        <v>11</v>
      </c>
      <c r="J35" s="77"/>
      <c r="K35" s="109">
        <f>Table1[[#This Row],[Cases Ordered]]*Table1[[#This Row],[Units Per Case]]</f>
        <v>0</v>
      </c>
      <c r="L35" s="110">
        <f>_xlfn.IFNA(IF($F$15="Yes",Table1[[#This Row],[Total Units Ordered]]*Table1[[#This Row],[Wholesale]]*0.95,Table1[[#This Row],[Total Units Ordered]]*Table1[[#This Row],[Wholesale]]),0)</f>
        <v>0</v>
      </c>
      <c r="M35" s="130" t="s">
        <v>868</v>
      </c>
    </row>
    <row r="36" spans="2:13" x14ac:dyDescent="0.3">
      <c r="B36" s="141" t="s">
        <v>891</v>
      </c>
      <c r="C36" s="98" t="s">
        <v>958</v>
      </c>
      <c r="D36" s="98" t="s">
        <v>134</v>
      </c>
      <c r="E36" s="82" t="s">
        <v>135</v>
      </c>
      <c r="F36" s="98"/>
      <c r="G36" s="99">
        <v>3.98</v>
      </c>
      <c r="H36" s="100">
        <v>7.99</v>
      </c>
      <c r="I36" s="82" t="s">
        <v>11</v>
      </c>
      <c r="J36" s="77"/>
      <c r="K36" s="109">
        <f>Table1[[#This Row],[Cases Ordered]]*Table1[[#This Row],[Units Per Case]]</f>
        <v>0</v>
      </c>
      <c r="L36" s="110">
        <f>_xlfn.IFNA(IF($F$15="Yes",Table1[[#This Row],[Total Units Ordered]]*Table1[[#This Row],[Wholesale]]*0.95,Table1[[#This Row],[Total Units Ordered]]*Table1[[#This Row],[Wholesale]]),0)</f>
        <v>0</v>
      </c>
      <c r="M36" s="130" t="s">
        <v>868</v>
      </c>
    </row>
    <row r="37" spans="2:13" x14ac:dyDescent="0.3">
      <c r="B37" s="141" t="s">
        <v>891</v>
      </c>
      <c r="C37" s="98" t="s">
        <v>959</v>
      </c>
      <c r="D37" s="98" t="s">
        <v>55</v>
      </c>
      <c r="E37" s="82" t="s">
        <v>56</v>
      </c>
      <c r="F37" s="98"/>
      <c r="G37" s="99">
        <v>3.98</v>
      </c>
      <c r="H37" s="100">
        <v>7.99</v>
      </c>
      <c r="I37" s="82" t="s">
        <v>11</v>
      </c>
      <c r="J37" s="77"/>
      <c r="K37" s="109">
        <f>Table1[[#This Row],[Cases Ordered]]*Table1[[#This Row],[Units Per Case]]</f>
        <v>0</v>
      </c>
      <c r="L37" s="110">
        <f>_xlfn.IFNA(IF($F$15="Yes",Table1[[#This Row],[Total Units Ordered]]*Table1[[#This Row],[Wholesale]]*0.95,Table1[[#This Row],[Total Units Ordered]]*Table1[[#This Row],[Wholesale]]),0)</f>
        <v>0</v>
      </c>
      <c r="M37" s="130" t="s">
        <v>868</v>
      </c>
    </row>
    <row r="38" spans="2:13" x14ac:dyDescent="0.3">
      <c r="B38" s="141" t="s">
        <v>891</v>
      </c>
      <c r="C38" s="98" t="s">
        <v>960</v>
      </c>
      <c r="D38" s="98" t="s">
        <v>421</v>
      </c>
      <c r="E38" s="82" t="s">
        <v>422</v>
      </c>
      <c r="F38" s="98"/>
      <c r="G38" s="99">
        <v>3.98</v>
      </c>
      <c r="H38" s="100">
        <v>7.99</v>
      </c>
      <c r="I38" s="82" t="s">
        <v>11</v>
      </c>
      <c r="J38" s="77"/>
      <c r="K38" s="109">
        <f>Table1[[#This Row],[Cases Ordered]]*Table1[[#This Row],[Units Per Case]]</f>
        <v>0</v>
      </c>
      <c r="L38" s="110">
        <f>_xlfn.IFNA(IF($F$15="Yes",Table1[[#This Row],[Total Units Ordered]]*Table1[[#This Row],[Wholesale]]*0.95,Table1[[#This Row],[Total Units Ordered]]*Table1[[#This Row],[Wholesale]]),0)</f>
        <v>0</v>
      </c>
      <c r="M38" s="130" t="s">
        <v>868</v>
      </c>
    </row>
    <row r="39" spans="2:13" x14ac:dyDescent="0.3">
      <c r="B39" s="141" t="s">
        <v>891</v>
      </c>
      <c r="C39" s="98" t="s">
        <v>961</v>
      </c>
      <c r="D39" s="98" t="s">
        <v>423</v>
      </c>
      <c r="E39" s="82" t="s">
        <v>424</v>
      </c>
      <c r="F39" s="98"/>
      <c r="G39" s="99">
        <v>3.98</v>
      </c>
      <c r="H39" s="100">
        <v>7.99</v>
      </c>
      <c r="I39" s="82" t="s">
        <v>11</v>
      </c>
      <c r="J39" s="77"/>
      <c r="K39" s="109">
        <f>Table1[[#This Row],[Cases Ordered]]*Table1[[#This Row],[Units Per Case]]</f>
        <v>0</v>
      </c>
      <c r="L39" s="110">
        <f>_xlfn.IFNA(IF($F$15="Yes",Table1[[#This Row],[Total Units Ordered]]*Table1[[#This Row],[Wholesale]]*0.95,Table1[[#This Row],[Total Units Ordered]]*Table1[[#This Row],[Wholesale]]),0)</f>
        <v>0</v>
      </c>
      <c r="M39" s="130" t="s">
        <v>868</v>
      </c>
    </row>
    <row r="40" spans="2:13" x14ac:dyDescent="0.3">
      <c r="B40" s="141" t="s">
        <v>891</v>
      </c>
      <c r="C40" s="98" t="s">
        <v>962</v>
      </c>
      <c r="D40" s="98" t="s">
        <v>425</v>
      </c>
      <c r="E40" s="82" t="s">
        <v>426</v>
      </c>
      <c r="F40" s="98"/>
      <c r="G40" s="99">
        <v>3.98</v>
      </c>
      <c r="H40" s="100">
        <v>7.99</v>
      </c>
      <c r="I40" s="82" t="s">
        <v>11</v>
      </c>
      <c r="J40" s="77"/>
      <c r="K40" s="109">
        <f>Table1[[#This Row],[Cases Ordered]]*Table1[[#This Row],[Units Per Case]]</f>
        <v>0</v>
      </c>
      <c r="L40" s="110">
        <f>_xlfn.IFNA(IF($F$15="Yes",Table1[[#This Row],[Total Units Ordered]]*Table1[[#This Row],[Wholesale]]*0.95,Table1[[#This Row],[Total Units Ordered]]*Table1[[#This Row],[Wholesale]]),0)</f>
        <v>0</v>
      </c>
      <c r="M40" s="130" t="s">
        <v>868</v>
      </c>
    </row>
    <row r="41" spans="2:13" x14ac:dyDescent="0.3">
      <c r="B41" s="141" t="s">
        <v>891</v>
      </c>
      <c r="C41" s="98" t="s">
        <v>1264</v>
      </c>
      <c r="D41" s="98" t="s">
        <v>1263</v>
      </c>
      <c r="E41" s="82" t="s">
        <v>1265</v>
      </c>
      <c r="F41" s="98" t="s">
        <v>1398</v>
      </c>
      <c r="G41" s="99">
        <v>5.5</v>
      </c>
      <c r="H41" s="100">
        <v>8.99</v>
      </c>
      <c r="I41" s="82" t="s">
        <v>11</v>
      </c>
      <c r="J41" s="159"/>
      <c r="K41" s="109">
        <f>Table1[[#This Row],[Cases Ordered]]*Table1[[#This Row],[Units Per Case]]</f>
        <v>0</v>
      </c>
      <c r="L41" s="110">
        <f>_xlfn.IFNA(IF($F$15="Yes",Table1[[#This Row],[Total Units Ordered]]*Table1[[#This Row],[Wholesale]]*0.95,Table1[[#This Row],[Total Units Ordered]]*Table1[[#This Row],[Wholesale]]),0)</f>
        <v>0</v>
      </c>
      <c r="M41" s="130" t="s">
        <v>868</v>
      </c>
    </row>
    <row r="42" spans="2:13" x14ac:dyDescent="0.3">
      <c r="B42" s="141" t="s">
        <v>891</v>
      </c>
      <c r="C42" s="98" t="s">
        <v>1267</v>
      </c>
      <c r="D42" s="98" t="s">
        <v>1266</v>
      </c>
      <c r="E42" s="82" t="s">
        <v>1268</v>
      </c>
      <c r="F42" s="98" t="s">
        <v>1398</v>
      </c>
      <c r="G42" s="99">
        <v>5.5</v>
      </c>
      <c r="H42" s="100">
        <v>8.99</v>
      </c>
      <c r="I42" s="82" t="s">
        <v>11</v>
      </c>
      <c r="J42" s="159"/>
      <c r="K42" s="109">
        <f>Table1[[#This Row],[Cases Ordered]]*Table1[[#This Row],[Units Per Case]]</f>
        <v>0</v>
      </c>
      <c r="L42" s="110">
        <f>_xlfn.IFNA(IF($F$15="Yes",Table1[[#This Row],[Total Units Ordered]]*Table1[[#This Row],[Wholesale]]*0.95,Table1[[#This Row],[Total Units Ordered]]*Table1[[#This Row],[Wholesale]]),0)</f>
        <v>0</v>
      </c>
      <c r="M42" s="130" t="s">
        <v>868</v>
      </c>
    </row>
    <row r="43" spans="2:13" x14ac:dyDescent="0.3">
      <c r="B43" s="141" t="s">
        <v>892</v>
      </c>
      <c r="C43" s="98" t="s">
        <v>963</v>
      </c>
      <c r="D43" s="98" t="s">
        <v>75</v>
      </c>
      <c r="E43" s="82" t="s">
        <v>76</v>
      </c>
      <c r="F43" s="98"/>
      <c r="G43" s="99">
        <v>84.8</v>
      </c>
      <c r="H43" s="100">
        <v>169.99</v>
      </c>
      <c r="I43" s="82" t="s">
        <v>29</v>
      </c>
      <c r="J43" s="77"/>
      <c r="K43" s="109">
        <f>Table1[[#This Row],[Cases Ordered]]*Table1[[#This Row],[Units Per Case]]</f>
        <v>0</v>
      </c>
      <c r="L43" s="110">
        <f>_xlfn.IFNA(IF($F$15="Yes",Table1[[#This Row],[Total Units Ordered]]*Table1[[#This Row],[Wholesale]]*0.95,Table1[[#This Row],[Total Units Ordered]]*Table1[[#This Row],[Wholesale]]),0)</f>
        <v>0</v>
      </c>
      <c r="M43" s="130" t="s">
        <v>868</v>
      </c>
    </row>
    <row r="44" spans="2:13" x14ac:dyDescent="0.3">
      <c r="B44" s="141" t="s">
        <v>892</v>
      </c>
      <c r="C44" s="98" t="s">
        <v>964</v>
      </c>
      <c r="D44" s="98" t="s">
        <v>35</v>
      </c>
      <c r="E44" s="82" t="s">
        <v>36</v>
      </c>
      <c r="F44" s="98"/>
      <c r="G44" s="99">
        <v>111.3</v>
      </c>
      <c r="H44" s="100">
        <v>219.99</v>
      </c>
      <c r="I44" s="82" t="s">
        <v>29</v>
      </c>
      <c r="J44" s="77"/>
      <c r="K44" s="109">
        <f>Table1[[#This Row],[Cases Ordered]]*Table1[[#This Row],[Units Per Case]]</f>
        <v>0</v>
      </c>
      <c r="L44" s="110">
        <f>_xlfn.IFNA(IF($F$15="Yes",Table1[[#This Row],[Total Units Ordered]]*Table1[[#This Row],[Wholesale]]*0.95,Table1[[#This Row],[Total Units Ordered]]*Table1[[#This Row],[Wholesale]]),0)</f>
        <v>0</v>
      </c>
      <c r="M44" s="130" t="s">
        <v>868</v>
      </c>
    </row>
    <row r="45" spans="2:13" x14ac:dyDescent="0.3">
      <c r="B45" s="141" t="s">
        <v>892</v>
      </c>
      <c r="C45" s="98" t="s">
        <v>965</v>
      </c>
      <c r="D45" s="98" t="s">
        <v>42</v>
      </c>
      <c r="E45" s="82" t="s">
        <v>43</v>
      </c>
      <c r="F45" s="98"/>
      <c r="G45" s="99">
        <v>196.1</v>
      </c>
      <c r="H45" s="100">
        <v>379.99</v>
      </c>
      <c r="I45" s="82" t="s">
        <v>29</v>
      </c>
      <c r="J45" s="77"/>
      <c r="K45" s="109">
        <f>Table1[[#This Row],[Cases Ordered]]*Table1[[#This Row],[Units Per Case]]</f>
        <v>0</v>
      </c>
      <c r="L45" s="110">
        <f>_xlfn.IFNA(IF($F$15="Yes",Table1[[#This Row],[Total Units Ordered]]*Table1[[#This Row],[Wholesale]]*0.95,Table1[[#This Row],[Total Units Ordered]]*Table1[[#This Row],[Wholesale]]),0)</f>
        <v>0</v>
      </c>
      <c r="M45" s="130" t="s">
        <v>868</v>
      </c>
    </row>
    <row r="46" spans="2:13" x14ac:dyDescent="0.3">
      <c r="B46" s="141" t="s">
        <v>892</v>
      </c>
      <c r="C46" s="98" t="s">
        <v>966</v>
      </c>
      <c r="D46" s="98" t="s">
        <v>156</v>
      </c>
      <c r="E46" s="82" t="s">
        <v>157</v>
      </c>
      <c r="F46" s="98"/>
      <c r="G46" s="99">
        <v>436.19</v>
      </c>
      <c r="H46" s="100">
        <v>679.99</v>
      </c>
      <c r="I46" s="82" t="s">
        <v>6</v>
      </c>
      <c r="J46" s="77"/>
      <c r="K46" s="109">
        <f>Table1[[#This Row],[Cases Ordered]]*Table1[[#This Row],[Units Per Case]]</f>
        <v>0</v>
      </c>
      <c r="L46" s="110">
        <f>_xlfn.IFNA(IF($F$15="Yes",Table1[[#This Row],[Total Units Ordered]]*Table1[[#This Row],[Wholesale]]*0.95,Table1[[#This Row],[Total Units Ordered]]*Table1[[#This Row],[Wholesale]]),0)</f>
        <v>0</v>
      </c>
      <c r="M46" s="130" t="s">
        <v>868</v>
      </c>
    </row>
    <row r="47" spans="2:13" x14ac:dyDescent="0.3">
      <c r="B47" s="141" t="s">
        <v>892</v>
      </c>
      <c r="C47" s="98" t="s">
        <v>967</v>
      </c>
      <c r="D47" s="98" t="s">
        <v>119</v>
      </c>
      <c r="E47" s="82" t="s">
        <v>120</v>
      </c>
      <c r="F47" s="98"/>
      <c r="G47" s="99">
        <v>591.48</v>
      </c>
      <c r="H47" s="100">
        <v>899.99</v>
      </c>
      <c r="I47" s="82" t="s">
        <v>6</v>
      </c>
      <c r="J47" s="77"/>
      <c r="K47" s="109">
        <f>Table1[[#This Row],[Cases Ordered]]*Table1[[#This Row],[Units Per Case]]</f>
        <v>0</v>
      </c>
      <c r="L47" s="110">
        <f>_xlfn.IFNA(IF($F$15="Yes",Table1[[#This Row],[Total Units Ordered]]*Table1[[#This Row],[Wholesale]]*0.95,Table1[[#This Row],[Total Units Ordered]]*Table1[[#This Row],[Wholesale]]),0)</f>
        <v>0</v>
      </c>
      <c r="M47" s="130" t="s">
        <v>868</v>
      </c>
    </row>
    <row r="48" spans="2:13" x14ac:dyDescent="0.3">
      <c r="B48" s="141" t="s">
        <v>893</v>
      </c>
      <c r="C48" s="98" t="s">
        <v>968</v>
      </c>
      <c r="D48" s="98" t="s">
        <v>59</v>
      </c>
      <c r="E48" s="82" t="s">
        <v>60</v>
      </c>
      <c r="F48" s="98"/>
      <c r="G48" s="99">
        <v>9.01</v>
      </c>
      <c r="H48" s="100">
        <v>17.989999999999998</v>
      </c>
      <c r="I48" s="82" t="s">
        <v>17</v>
      </c>
      <c r="J48" s="77"/>
      <c r="K48" s="109">
        <f>Table1[[#This Row],[Cases Ordered]]*Table1[[#This Row],[Units Per Case]]</f>
        <v>0</v>
      </c>
      <c r="L48" s="110">
        <f>_xlfn.IFNA(IF($F$15="Yes",Table1[[#This Row],[Total Units Ordered]]*Table1[[#This Row],[Wholesale]]*0.95,Table1[[#This Row],[Total Units Ordered]]*Table1[[#This Row],[Wholesale]]),0)</f>
        <v>0</v>
      </c>
      <c r="M48" s="130" t="s">
        <v>868</v>
      </c>
    </row>
    <row r="49" spans="2:13" x14ac:dyDescent="0.3">
      <c r="B49" s="141" t="s">
        <v>893</v>
      </c>
      <c r="C49" s="98" t="s">
        <v>969</v>
      </c>
      <c r="D49" s="98" t="s">
        <v>26</v>
      </c>
      <c r="E49" s="82" t="s">
        <v>484</v>
      </c>
      <c r="F49" s="98"/>
      <c r="G49" s="99">
        <v>14.84</v>
      </c>
      <c r="H49" s="100">
        <v>29.99</v>
      </c>
      <c r="I49" s="82" t="s">
        <v>17</v>
      </c>
      <c r="J49" s="77"/>
      <c r="K49" s="109">
        <f>Table1[[#This Row],[Cases Ordered]]*Table1[[#This Row],[Units Per Case]]</f>
        <v>0</v>
      </c>
      <c r="L49" s="110">
        <f>_xlfn.IFNA(IF($F$15="Yes",Table1[[#This Row],[Total Units Ordered]]*Table1[[#This Row],[Wholesale]]*0.95,Table1[[#This Row],[Total Units Ordered]]*Table1[[#This Row],[Wholesale]]),0)</f>
        <v>0</v>
      </c>
      <c r="M49" s="130" t="s">
        <v>868</v>
      </c>
    </row>
    <row r="50" spans="2:13" x14ac:dyDescent="0.3">
      <c r="B50" s="141" t="s">
        <v>893</v>
      </c>
      <c r="C50" s="98" t="s">
        <v>970</v>
      </c>
      <c r="D50" s="98" t="s">
        <v>132</v>
      </c>
      <c r="E50" s="82" t="s">
        <v>133</v>
      </c>
      <c r="F50" s="98"/>
      <c r="G50" s="99">
        <v>23.32</v>
      </c>
      <c r="H50" s="100">
        <v>46.99</v>
      </c>
      <c r="I50" s="82" t="s">
        <v>11</v>
      </c>
      <c r="J50" s="77"/>
      <c r="K50" s="109">
        <f>Table1[[#This Row],[Cases Ordered]]*Table1[[#This Row],[Units Per Case]]</f>
        <v>0</v>
      </c>
      <c r="L50" s="110">
        <f>_xlfn.IFNA(IF($F$15="Yes",Table1[[#This Row],[Total Units Ordered]]*Table1[[#This Row],[Wholesale]]*0.95,Table1[[#This Row],[Total Units Ordered]]*Table1[[#This Row],[Wholesale]]),0)</f>
        <v>0</v>
      </c>
      <c r="M50" s="130" t="s">
        <v>868</v>
      </c>
    </row>
    <row r="51" spans="2:13" x14ac:dyDescent="0.3">
      <c r="B51" s="141" t="s">
        <v>893</v>
      </c>
      <c r="C51" s="98" t="s">
        <v>971</v>
      </c>
      <c r="D51" s="98" t="s">
        <v>117</v>
      </c>
      <c r="E51" s="82" t="s">
        <v>118</v>
      </c>
      <c r="F51" s="98"/>
      <c r="G51" s="99">
        <v>34.979999999999997</v>
      </c>
      <c r="H51" s="100">
        <v>69.989999999999995</v>
      </c>
      <c r="I51" s="82" t="s">
        <v>14</v>
      </c>
      <c r="J51" s="77"/>
      <c r="K51" s="109">
        <f>Table1[[#This Row],[Cases Ordered]]*Table1[[#This Row],[Units Per Case]]</f>
        <v>0</v>
      </c>
      <c r="L51" s="110">
        <f>_xlfn.IFNA(IF($F$15="Yes",Table1[[#This Row],[Total Units Ordered]]*Table1[[#This Row],[Wholesale]]*0.95,Table1[[#This Row],[Total Units Ordered]]*Table1[[#This Row],[Wholesale]]),0)</f>
        <v>0</v>
      </c>
      <c r="M51" s="130" t="s">
        <v>868</v>
      </c>
    </row>
    <row r="52" spans="2:13" x14ac:dyDescent="0.3">
      <c r="B52" s="141" t="s">
        <v>893</v>
      </c>
      <c r="C52" s="98" t="s">
        <v>972</v>
      </c>
      <c r="D52" s="98" t="s">
        <v>52</v>
      </c>
      <c r="E52" s="82" t="s">
        <v>53</v>
      </c>
      <c r="F52" s="98"/>
      <c r="G52" s="99">
        <v>58.83</v>
      </c>
      <c r="H52" s="100">
        <v>114.99</v>
      </c>
      <c r="I52" s="82" t="s">
        <v>17</v>
      </c>
      <c r="J52" s="77"/>
      <c r="K52" s="109">
        <f>Table1[[#This Row],[Cases Ordered]]*Table1[[#This Row],[Units Per Case]]</f>
        <v>0</v>
      </c>
      <c r="L52" s="110">
        <f>_xlfn.IFNA(IF($F$15="Yes",Table1[[#This Row],[Total Units Ordered]]*Table1[[#This Row],[Wholesale]]*0.95,Table1[[#This Row],[Total Units Ordered]]*Table1[[#This Row],[Wholesale]]),0)</f>
        <v>0</v>
      </c>
      <c r="M52" s="130" t="s">
        <v>868</v>
      </c>
    </row>
    <row r="53" spans="2:13" x14ac:dyDescent="0.3">
      <c r="B53" s="141" t="s">
        <v>893</v>
      </c>
      <c r="C53" s="98" t="s">
        <v>973</v>
      </c>
      <c r="D53" s="98" t="s">
        <v>146</v>
      </c>
      <c r="E53" s="82" t="s">
        <v>147</v>
      </c>
      <c r="F53" s="98"/>
      <c r="G53" s="99">
        <v>117.66</v>
      </c>
      <c r="H53" s="100">
        <v>229.99</v>
      </c>
      <c r="I53" s="82" t="s">
        <v>10</v>
      </c>
      <c r="J53" s="77"/>
      <c r="K53" s="109">
        <f>Table1[[#This Row],[Cases Ordered]]*Table1[[#This Row],[Units Per Case]]</f>
        <v>0</v>
      </c>
      <c r="L53" s="110">
        <f>_xlfn.IFNA(IF($F$15="Yes",Table1[[#This Row],[Total Units Ordered]]*Table1[[#This Row],[Wholesale]]*0.95,Table1[[#This Row],[Total Units Ordered]]*Table1[[#This Row],[Wholesale]]),0)</f>
        <v>0</v>
      </c>
      <c r="M53" s="130" t="s">
        <v>868</v>
      </c>
    </row>
    <row r="54" spans="2:13" x14ac:dyDescent="0.3">
      <c r="B54" s="141" t="s">
        <v>893</v>
      </c>
      <c r="C54" s="98" t="s">
        <v>1274</v>
      </c>
      <c r="D54" s="98" t="s">
        <v>1271</v>
      </c>
      <c r="E54" s="82" t="s">
        <v>1272</v>
      </c>
      <c r="F54" s="98" t="s">
        <v>1399</v>
      </c>
      <c r="G54" s="99">
        <v>14.84</v>
      </c>
      <c r="H54" s="100">
        <v>29.99</v>
      </c>
      <c r="I54" s="82" t="s">
        <v>17</v>
      </c>
      <c r="J54" s="159"/>
      <c r="K54" s="109">
        <f>Table1[[#This Row],[Cases Ordered]]*Table1[[#This Row],[Units Per Case]]</f>
        <v>0</v>
      </c>
      <c r="L54" s="110">
        <f>_xlfn.IFNA(IF($F$15="Yes",Table1[[#This Row],[Total Units Ordered]]*Table1[[#This Row],[Wholesale]]*0.95,Table1[[#This Row],[Total Units Ordered]]*Table1[[#This Row],[Wholesale]]),0)</f>
        <v>0</v>
      </c>
      <c r="M54" s="130" t="s">
        <v>868</v>
      </c>
    </row>
    <row r="55" spans="2:13" x14ac:dyDescent="0.3">
      <c r="B55" s="141" t="s">
        <v>893</v>
      </c>
      <c r="C55" s="98" t="s">
        <v>1273</v>
      </c>
      <c r="D55" s="98" t="s">
        <v>1269</v>
      </c>
      <c r="E55" s="82" t="s">
        <v>1270</v>
      </c>
      <c r="F55" s="98" t="s">
        <v>1399</v>
      </c>
      <c r="G55" s="99">
        <v>14.84</v>
      </c>
      <c r="H55" s="100">
        <v>29.99</v>
      </c>
      <c r="I55" s="82" t="s">
        <v>17</v>
      </c>
      <c r="J55" s="159"/>
      <c r="K55" s="109">
        <f>Table1[[#This Row],[Cases Ordered]]*Table1[[#This Row],[Units Per Case]]</f>
        <v>0</v>
      </c>
      <c r="L55" s="110">
        <f>_xlfn.IFNA(IF($F$15="Yes",Table1[[#This Row],[Total Units Ordered]]*Table1[[#This Row],[Wholesale]]*0.95,Table1[[#This Row],[Total Units Ordered]]*Table1[[#This Row],[Wholesale]]),0)</f>
        <v>0</v>
      </c>
      <c r="M55" s="130" t="s">
        <v>868</v>
      </c>
    </row>
    <row r="56" spans="2:13" x14ac:dyDescent="0.3">
      <c r="B56" s="141" t="s">
        <v>893</v>
      </c>
      <c r="C56" s="98" t="s">
        <v>974</v>
      </c>
      <c r="D56" s="98" t="s">
        <v>63</v>
      </c>
      <c r="E56" s="82" t="s">
        <v>65</v>
      </c>
      <c r="F56" s="98"/>
      <c r="G56" s="99">
        <v>9.01</v>
      </c>
      <c r="H56" s="100">
        <v>17.989999999999998</v>
      </c>
      <c r="I56" s="82" t="s">
        <v>239</v>
      </c>
      <c r="J56" s="77"/>
      <c r="K56" s="109">
        <f>Table1[[#This Row],[Cases Ordered]]*Table1[[#This Row],[Units Per Case]]</f>
        <v>0</v>
      </c>
      <c r="L56" s="110">
        <f>_xlfn.IFNA(IF($F$15="Yes",Table1[[#This Row],[Total Units Ordered]]*Table1[[#This Row],[Wholesale]]*0.95,Table1[[#This Row],[Total Units Ordered]]*Table1[[#This Row],[Wholesale]]),0)</f>
        <v>0</v>
      </c>
      <c r="M56" s="130" t="s">
        <v>868</v>
      </c>
    </row>
    <row r="57" spans="2:13" x14ac:dyDescent="0.3">
      <c r="B57" s="141" t="s">
        <v>894</v>
      </c>
      <c r="C57" s="98" t="s">
        <v>975</v>
      </c>
      <c r="D57" s="98" t="s">
        <v>150</v>
      </c>
      <c r="E57" s="82" t="s">
        <v>151</v>
      </c>
      <c r="F57" s="98"/>
      <c r="G57" s="99">
        <v>4.51</v>
      </c>
      <c r="H57" s="100">
        <v>8.7899999999999991</v>
      </c>
      <c r="I57" s="82" t="s">
        <v>64</v>
      </c>
      <c r="J57" s="77"/>
      <c r="K57" s="109">
        <f>Table1[[#This Row],[Cases Ordered]]*Table1[[#This Row],[Units Per Case]]</f>
        <v>0</v>
      </c>
      <c r="L57" s="110">
        <f>_xlfn.IFNA(IF($F$15="Yes",Table1[[#This Row],[Total Units Ordered]]*Table1[[#This Row],[Wholesale]]*0.95,Table1[[#This Row],[Total Units Ordered]]*Table1[[#This Row],[Wholesale]]),0)</f>
        <v>0</v>
      </c>
      <c r="M57" s="130" t="s">
        <v>868</v>
      </c>
    </row>
    <row r="58" spans="2:13" x14ac:dyDescent="0.3">
      <c r="B58" s="141" t="s">
        <v>894</v>
      </c>
      <c r="C58" s="98" t="s">
        <v>976</v>
      </c>
      <c r="D58" s="98" t="s">
        <v>144</v>
      </c>
      <c r="E58" s="82" t="s">
        <v>145</v>
      </c>
      <c r="F58" s="98"/>
      <c r="G58" s="99">
        <v>5.04</v>
      </c>
      <c r="H58" s="100">
        <v>9.99</v>
      </c>
      <c r="I58" s="82" t="s">
        <v>17</v>
      </c>
      <c r="J58" s="77"/>
      <c r="K58" s="109">
        <f>Table1[[#This Row],[Cases Ordered]]*Table1[[#This Row],[Units Per Case]]</f>
        <v>0</v>
      </c>
      <c r="L58" s="110">
        <f>_xlfn.IFNA(IF($F$15="Yes",Table1[[#This Row],[Total Units Ordered]]*Table1[[#This Row],[Wholesale]]*0.95,Table1[[#This Row],[Total Units Ordered]]*Table1[[#This Row],[Wholesale]]),0)</f>
        <v>0</v>
      </c>
      <c r="M58" s="130" t="s">
        <v>868</v>
      </c>
    </row>
    <row r="59" spans="2:13" x14ac:dyDescent="0.3">
      <c r="B59" s="141" t="s">
        <v>894</v>
      </c>
      <c r="C59" s="98" t="s">
        <v>977</v>
      </c>
      <c r="D59" s="98" t="s">
        <v>148</v>
      </c>
      <c r="E59" s="82" t="s">
        <v>149</v>
      </c>
      <c r="F59" s="98"/>
      <c r="G59" s="99">
        <v>8.48</v>
      </c>
      <c r="H59" s="100">
        <v>16.989999999999998</v>
      </c>
      <c r="I59" s="82" t="s">
        <v>54</v>
      </c>
      <c r="J59" s="77"/>
      <c r="K59" s="109">
        <f>Table1[[#This Row],[Cases Ordered]]*Table1[[#This Row],[Units Per Case]]</f>
        <v>0</v>
      </c>
      <c r="L59" s="110">
        <f>_xlfn.IFNA(IF($F$15="Yes",Table1[[#This Row],[Total Units Ordered]]*Table1[[#This Row],[Wholesale]]*0.95,Table1[[#This Row],[Total Units Ordered]]*Table1[[#This Row],[Wholesale]]),0)</f>
        <v>0</v>
      </c>
      <c r="M59" s="130" t="s">
        <v>888</v>
      </c>
    </row>
    <row r="60" spans="2:13" x14ac:dyDescent="0.3">
      <c r="B60" s="141" t="s">
        <v>894</v>
      </c>
      <c r="C60" s="98" t="s">
        <v>1386</v>
      </c>
      <c r="D60" s="98" t="s">
        <v>1385</v>
      </c>
      <c r="E60" s="170" t="s">
        <v>1387</v>
      </c>
      <c r="F60" s="98"/>
      <c r="G60" s="99">
        <v>7.5</v>
      </c>
      <c r="H60" s="100">
        <v>14.99</v>
      </c>
      <c r="I60" s="82" t="s">
        <v>17</v>
      </c>
      <c r="J60" s="159"/>
      <c r="K60" s="109">
        <f>Table1[[#This Row],[Cases Ordered]]*Table1[[#This Row],[Units Per Case]]</f>
        <v>0</v>
      </c>
      <c r="L60" s="110">
        <f>_xlfn.IFNA(IF($F$15="Yes",Table1[[#This Row],[Total Units Ordered]]*Table1[[#This Row],[Wholesale]]*0.95,Table1[[#This Row],[Total Units Ordered]]*Table1[[#This Row],[Wholesale]]),0)</f>
        <v>0</v>
      </c>
      <c r="M60" s="169"/>
    </row>
    <row r="61" spans="2:13" x14ac:dyDescent="0.3">
      <c r="B61" s="141" t="s">
        <v>894</v>
      </c>
      <c r="C61" s="98" t="s">
        <v>978</v>
      </c>
      <c r="D61" s="98" t="s">
        <v>115</v>
      </c>
      <c r="E61" s="82" t="s">
        <v>116</v>
      </c>
      <c r="F61" s="98"/>
      <c r="G61" s="99">
        <v>10.6</v>
      </c>
      <c r="H61" s="100">
        <v>20.99</v>
      </c>
      <c r="I61" s="82" t="s">
        <v>64</v>
      </c>
      <c r="J61" s="77"/>
      <c r="K61" s="109">
        <f>Table1[[#This Row],[Cases Ordered]]*Table1[[#This Row],[Units Per Case]]</f>
        <v>0</v>
      </c>
      <c r="L61" s="110">
        <f>_xlfn.IFNA(IF($F$15="Yes",Table1[[#This Row],[Total Units Ordered]]*Table1[[#This Row],[Wholesale]]*0.95,Table1[[#This Row],[Total Units Ordered]]*Table1[[#This Row],[Wholesale]]),0)</f>
        <v>0</v>
      </c>
      <c r="M61" s="130" t="s">
        <v>868</v>
      </c>
    </row>
    <row r="62" spans="2:13" x14ac:dyDescent="0.3">
      <c r="B62" s="141" t="s">
        <v>894</v>
      </c>
      <c r="C62" s="98" t="s">
        <v>979</v>
      </c>
      <c r="D62" s="98" t="s">
        <v>108</v>
      </c>
      <c r="E62" s="82" t="s">
        <v>109</v>
      </c>
      <c r="F62" s="98"/>
      <c r="G62" s="99">
        <v>13.52</v>
      </c>
      <c r="H62" s="100">
        <v>25.99</v>
      </c>
      <c r="I62" s="82" t="s">
        <v>11</v>
      </c>
      <c r="J62" s="77"/>
      <c r="K62" s="109">
        <f>Table1[[#This Row],[Cases Ordered]]*Table1[[#This Row],[Units Per Case]]</f>
        <v>0</v>
      </c>
      <c r="L62" s="110">
        <f>_xlfn.IFNA(IF($F$15="Yes",Table1[[#This Row],[Total Units Ordered]]*Table1[[#This Row],[Wholesale]]*0.95,Table1[[#This Row],[Total Units Ordered]]*Table1[[#This Row],[Wholesale]]),0)</f>
        <v>0</v>
      </c>
      <c r="M62" s="130" t="s">
        <v>868</v>
      </c>
    </row>
    <row r="63" spans="2:13" x14ac:dyDescent="0.3">
      <c r="B63" s="141" t="s">
        <v>894</v>
      </c>
      <c r="C63" s="98" t="s">
        <v>980</v>
      </c>
      <c r="D63" s="98" t="s">
        <v>48</v>
      </c>
      <c r="E63" s="82" t="s">
        <v>49</v>
      </c>
      <c r="F63" s="98"/>
      <c r="G63" s="99">
        <v>18.02</v>
      </c>
      <c r="H63" s="100">
        <v>34.99</v>
      </c>
      <c r="I63" s="82" t="s">
        <v>11</v>
      </c>
      <c r="J63" s="77"/>
      <c r="K63" s="109">
        <f>Table1[[#This Row],[Cases Ordered]]*Table1[[#This Row],[Units Per Case]]</f>
        <v>0</v>
      </c>
      <c r="L63" s="110">
        <f>_xlfn.IFNA(IF($F$15="Yes",Table1[[#This Row],[Total Units Ordered]]*Table1[[#This Row],[Wholesale]]*0.95,Table1[[#This Row],[Total Units Ordered]]*Table1[[#This Row],[Wholesale]]),0)</f>
        <v>0</v>
      </c>
      <c r="M63" s="130" t="s">
        <v>868</v>
      </c>
    </row>
    <row r="64" spans="2:13" x14ac:dyDescent="0.3">
      <c r="B64" s="141" t="s">
        <v>895</v>
      </c>
      <c r="C64" s="98" t="s">
        <v>981</v>
      </c>
      <c r="D64" s="98" t="s">
        <v>106</v>
      </c>
      <c r="E64" s="82" t="s">
        <v>107</v>
      </c>
      <c r="F64" s="98"/>
      <c r="G64" s="99">
        <v>65.19</v>
      </c>
      <c r="H64" s="100">
        <v>124.99</v>
      </c>
      <c r="I64" s="82" t="s">
        <v>29</v>
      </c>
      <c r="J64" s="77"/>
      <c r="K64" s="109">
        <f>Table1[[#This Row],[Cases Ordered]]*Table1[[#This Row],[Units Per Case]]</f>
        <v>0</v>
      </c>
      <c r="L64" s="110">
        <f>_xlfn.IFNA(IF($F$15="Yes",Table1[[#This Row],[Total Units Ordered]]*Table1[[#This Row],[Wholesale]]*0.95,Table1[[#This Row],[Total Units Ordered]]*Table1[[#This Row],[Wholesale]]),0)</f>
        <v>0</v>
      </c>
      <c r="M64" s="130" t="s">
        <v>868</v>
      </c>
    </row>
    <row r="65" spans="2:13" x14ac:dyDescent="0.3">
      <c r="B65" s="141" t="s">
        <v>895</v>
      </c>
      <c r="C65" s="98" t="s">
        <v>982</v>
      </c>
      <c r="D65" s="98" t="s">
        <v>24</v>
      </c>
      <c r="E65" s="82" t="s">
        <v>25</v>
      </c>
      <c r="F65" s="98"/>
      <c r="G65" s="99">
        <v>29.15</v>
      </c>
      <c r="H65" s="100">
        <v>56.99</v>
      </c>
      <c r="I65" s="82" t="s">
        <v>14</v>
      </c>
      <c r="J65" s="77"/>
      <c r="K65" s="109">
        <f>Table1[[#This Row],[Cases Ordered]]*Table1[[#This Row],[Units Per Case]]</f>
        <v>0</v>
      </c>
      <c r="L65" s="110">
        <f>_xlfn.IFNA(IF($F$15="Yes",Table1[[#This Row],[Total Units Ordered]]*Table1[[#This Row],[Wholesale]]*0.95,Table1[[#This Row],[Total Units Ordered]]*Table1[[#This Row],[Wholesale]]),0)</f>
        <v>0</v>
      </c>
      <c r="M65" s="130" t="s">
        <v>868</v>
      </c>
    </row>
    <row r="66" spans="2:13" x14ac:dyDescent="0.3">
      <c r="B66" s="141" t="s">
        <v>895</v>
      </c>
      <c r="C66" s="98" t="s">
        <v>983</v>
      </c>
      <c r="D66" s="98" t="s">
        <v>15</v>
      </c>
      <c r="E66" s="82" t="s">
        <v>16</v>
      </c>
      <c r="F66" s="98"/>
      <c r="G66" s="99">
        <v>14.58</v>
      </c>
      <c r="H66" s="100">
        <v>28.99</v>
      </c>
      <c r="I66" s="82" t="s">
        <v>11</v>
      </c>
      <c r="J66" s="77"/>
      <c r="K66" s="109">
        <f>Table1[[#This Row],[Cases Ordered]]*Table1[[#This Row],[Units Per Case]]</f>
        <v>0</v>
      </c>
      <c r="L66" s="110">
        <f>_xlfn.IFNA(IF($F$15="Yes",Table1[[#This Row],[Total Units Ordered]]*Table1[[#This Row],[Wholesale]]*0.95,Table1[[#This Row],[Total Units Ordered]]*Table1[[#This Row],[Wholesale]]),0)</f>
        <v>0</v>
      </c>
      <c r="M66" s="130" t="s">
        <v>868</v>
      </c>
    </row>
    <row r="67" spans="2:13" x14ac:dyDescent="0.3">
      <c r="B67" s="141" t="s">
        <v>895</v>
      </c>
      <c r="C67" s="98" t="s">
        <v>984</v>
      </c>
      <c r="D67" s="98" t="s">
        <v>95</v>
      </c>
      <c r="E67" s="82" t="s">
        <v>96</v>
      </c>
      <c r="F67" s="98"/>
      <c r="G67" s="99">
        <v>21.2</v>
      </c>
      <c r="H67" s="100">
        <v>39.99</v>
      </c>
      <c r="I67" s="82" t="s">
        <v>11</v>
      </c>
      <c r="J67" s="77"/>
      <c r="K67" s="109">
        <f>Table1[[#This Row],[Cases Ordered]]*Table1[[#This Row],[Units Per Case]]</f>
        <v>0</v>
      </c>
      <c r="L67" s="110">
        <f>_xlfn.IFNA(IF($F$15="Yes",Table1[[#This Row],[Total Units Ordered]]*Table1[[#This Row],[Wholesale]]*0.95,Table1[[#This Row],[Total Units Ordered]]*Table1[[#This Row],[Wholesale]]),0)</f>
        <v>0</v>
      </c>
      <c r="M67" s="130" t="s">
        <v>868</v>
      </c>
    </row>
    <row r="68" spans="2:13" x14ac:dyDescent="0.3">
      <c r="B68" s="141" t="s">
        <v>895</v>
      </c>
      <c r="C68" s="98" t="s">
        <v>985</v>
      </c>
      <c r="D68" s="98" t="s">
        <v>93</v>
      </c>
      <c r="E68" s="82" t="s">
        <v>94</v>
      </c>
      <c r="F68" s="98"/>
      <c r="G68" s="99">
        <v>5.83</v>
      </c>
      <c r="H68" s="100">
        <v>11.49</v>
      </c>
      <c r="I68" s="82" t="s">
        <v>17</v>
      </c>
      <c r="J68" s="77"/>
      <c r="K68" s="109">
        <f>Table1[[#This Row],[Cases Ordered]]*Table1[[#This Row],[Units Per Case]]</f>
        <v>0</v>
      </c>
      <c r="L68" s="110">
        <f>_xlfn.IFNA(IF($F$15="Yes",Table1[[#This Row],[Total Units Ordered]]*Table1[[#This Row],[Wholesale]]*0.95,Table1[[#This Row],[Total Units Ordered]]*Table1[[#This Row],[Wholesale]]),0)</f>
        <v>0</v>
      </c>
      <c r="M68" s="130" t="s">
        <v>868</v>
      </c>
    </row>
    <row r="69" spans="2:13" x14ac:dyDescent="0.3">
      <c r="B69" s="141" t="s">
        <v>896</v>
      </c>
      <c r="C69" s="98" t="s">
        <v>986</v>
      </c>
      <c r="D69" s="98" t="s">
        <v>4</v>
      </c>
      <c r="E69" s="82" t="s">
        <v>7</v>
      </c>
      <c r="F69" s="98"/>
      <c r="G69" s="99">
        <v>188.15</v>
      </c>
      <c r="H69" s="100">
        <v>359.99</v>
      </c>
      <c r="I69" s="82" t="s">
        <v>6</v>
      </c>
      <c r="J69" s="77"/>
      <c r="K69" s="109">
        <f>Table1[[#This Row],[Cases Ordered]]*Table1[[#This Row],[Units Per Case]]</f>
        <v>0</v>
      </c>
      <c r="L69" s="110">
        <f>_xlfn.IFNA(IF($F$15="Yes",Table1[[#This Row],[Total Units Ordered]]*Table1[[#This Row],[Wholesale]]*0.95,Table1[[#This Row],[Total Units Ordered]]*Table1[[#This Row],[Wholesale]]),0)</f>
        <v>0</v>
      </c>
      <c r="M69" s="130" t="s">
        <v>868</v>
      </c>
    </row>
    <row r="70" spans="2:13" x14ac:dyDescent="0.3">
      <c r="B70" s="141" t="s">
        <v>896</v>
      </c>
      <c r="C70" s="98" t="s">
        <v>987</v>
      </c>
      <c r="D70" s="98" t="s">
        <v>61</v>
      </c>
      <c r="E70" s="82" t="s">
        <v>62</v>
      </c>
      <c r="F70" s="98"/>
      <c r="G70" s="99">
        <v>177.55</v>
      </c>
      <c r="H70" s="100">
        <v>349.99</v>
      </c>
      <c r="I70" s="82" t="s">
        <v>6</v>
      </c>
      <c r="J70" s="77"/>
      <c r="K70" s="109">
        <f>Table1[[#This Row],[Cases Ordered]]*Table1[[#This Row],[Units Per Case]]</f>
        <v>0</v>
      </c>
      <c r="L70" s="110">
        <f>_xlfn.IFNA(IF($F$15="Yes",Table1[[#This Row],[Total Units Ordered]]*Table1[[#This Row],[Wholesale]]*0.95,Table1[[#This Row],[Total Units Ordered]]*Table1[[#This Row],[Wholesale]]),0)</f>
        <v>0</v>
      </c>
      <c r="M70" s="130" t="s">
        <v>868</v>
      </c>
    </row>
    <row r="71" spans="2:13" x14ac:dyDescent="0.3">
      <c r="B71" s="141" t="s">
        <v>896</v>
      </c>
      <c r="C71" s="98" t="s">
        <v>988</v>
      </c>
      <c r="D71" s="98" t="s">
        <v>124</v>
      </c>
      <c r="E71" s="82" t="s">
        <v>125</v>
      </c>
      <c r="F71" s="98"/>
      <c r="G71" s="99">
        <v>235.85</v>
      </c>
      <c r="H71" s="100">
        <v>449.99</v>
      </c>
      <c r="I71" s="82" t="s">
        <v>6</v>
      </c>
      <c r="J71" s="77"/>
      <c r="K71" s="109">
        <f>Table1[[#This Row],[Cases Ordered]]*Table1[[#This Row],[Units Per Case]]</f>
        <v>0</v>
      </c>
      <c r="L71" s="110">
        <f>_xlfn.IFNA(IF($F$15="Yes",Table1[[#This Row],[Total Units Ordered]]*Table1[[#This Row],[Wholesale]]*0.95,Table1[[#This Row],[Total Units Ordered]]*Table1[[#This Row],[Wholesale]]),0)</f>
        <v>0</v>
      </c>
      <c r="M71" s="130" t="s">
        <v>868</v>
      </c>
    </row>
    <row r="72" spans="2:13" x14ac:dyDescent="0.3">
      <c r="B72" s="141" t="s">
        <v>896</v>
      </c>
      <c r="C72" s="98" t="s">
        <v>989</v>
      </c>
      <c r="D72" s="98" t="s">
        <v>126</v>
      </c>
      <c r="E72" s="82" t="s">
        <v>127</v>
      </c>
      <c r="F72" s="98"/>
      <c r="G72" s="99">
        <v>28.09</v>
      </c>
      <c r="H72" s="100">
        <v>54.99</v>
      </c>
      <c r="I72" s="82" t="s">
        <v>11</v>
      </c>
      <c r="J72" s="77"/>
      <c r="K72" s="109">
        <f>Table1[[#This Row],[Cases Ordered]]*Table1[[#This Row],[Units Per Case]]</f>
        <v>0</v>
      </c>
      <c r="L72" s="110">
        <f>_xlfn.IFNA(IF($F$15="Yes",Table1[[#This Row],[Total Units Ordered]]*Table1[[#This Row],[Wholesale]]*0.95,Table1[[#This Row],[Total Units Ordered]]*Table1[[#This Row],[Wholesale]]),0)</f>
        <v>0</v>
      </c>
      <c r="M72" s="130" t="s">
        <v>868</v>
      </c>
    </row>
    <row r="73" spans="2:13" x14ac:dyDescent="0.3">
      <c r="B73" s="141" t="s">
        <v>902</v>
      </c>
      <c r="C73" s="98" t="s">
        <v>22</v>
      </c>
      <c r="D73" s="98" t="s">
        <v>21</v>
      </c>
      <c r="E73" s="82" t="s">
        <v>23</v>
      </c>
      <c r="F73" s="98"/>
      <c r="G73" s="99">
        <v>3.71</v>
      </c>
      <c r="H73" s="100">
        <v>7.49</v>
      </c>
      <c r="I73" s="82" t="s">
        <v>17</v>
      </c>
      <c r="J73" s="77"/>
      <c r="K73" s="109">
        <f>Table1[[#This Row],[Cases Ordered]]*Table1[[#This Row],[Units Per Case]]</f>
        <v>0</v>
      </c>
      <c r="L73" s="110">
        <f>_xlfn.IFNA(IF($F$15="Yes",Table1[[#This Row],[Total Units Ordered]]*Table1[[#This Row],[Wholesale]]*0.95,Table1[[#This Row],[Total Units Ordered]]*Table1[[#This Row],[Wholesale]]),0)</f>
        <v>0</v>
      </c>
      <c r="M73" s="130" t="s">
        <v>868</v>
      </c>
    </row>
    <row r="74" spans="2:13" x14ac:dyDescent="0.3">
      <c r="B74" s="141" t="s">
        <v>902</v>
      </c>
      <c r="C74" s="98" t="s">
        <v>33</v>
      </c>
      <c r="D74" s="98" t="s">
        <v>32</v>
      </c>
      <c r="E74" s="82" t="s">
        <v>34</v>
      </c>
      <c r="F74" s="98"/>
      <c r="G74" s="99">
        <v>2.92</v>
      </c>
      <c r="H74" s="100">
        <v>5.99</v>
      </c>
      <c r="I74" s="82" t="s">
        <v>17</v>
      </c>
      <c r="J74" s="77"/>
      <c r="K74" s="109">
        <f>Table1[[#This Row],[Cases Ordered]]*Table1[[#This Row],[Units Per Case]]</f>
        <v>0</v>
      </c>
      <c r="L74" s="110">
        <f>_xlfn.IFNA(IF($F$15="Yes",Table1[[#This Row],[Total Units Ordered]]*Table1[[#This Row],[Wholesale]]*0.95,Table1[[#This Row],[Total Units Ordered]]*Table1[[#This Row],[Wholesale]]),0)</f>
        <v>0</v>
      </c>
      <c r="M74" s="130" t="s">
        <v>868</v>
      </c>
    </row>
    <row r="75" spans="2:13" x14ac:dyDescent="0.3">
      <c r="B75" s="141" t="s">
        <v>902</v>
      </c>
      <c r="C75" s="98" t="s">
        <v>80</v>
      </c>
      <c r="D75" s="98" t="s">
        <v>79</v>
      </c>
      <c r="E75" s="82" t="s">
        <v>81</v>
      </c>
      <c r="F75" s="98"/>
      <c r="G75" s="99">
        <v>2.92</v>
      </c>
      <c r="H75" s="100">
        <v>5.99</v>
      </c>
      <c r="I75" s="82" t="s">
        <v>17</v>
      </c>
      <c r="J75" s="77"/>
      <c r="K75" s="109">
        <f>Table1[[#This Row],[Cases Ordered]]*Table1[[#This Row],[Units Per Case]]</f>
        <v>0</v>
      </c>
      <c r="L75" s="110">
        <f>_xlfn.IFNA(IF($F$15="Yes",Table1[[#This Row],[Total Units Ordered]]*Table1[[#This Row],[Wholesale]]*0.95,Table1[[#This Row],[Total Units Ordered]]*Table1[[#This Row],[Wholesale]]),0)</f>
        <v>0</v>
      </c>
      <c r="M75" s="130" t="s">
        <v>868</v>
      </c>
    </row>
    <row r="76" spans="2:13" x14ac:dyDescent="0.3">
      <c r="B76" s="141" t="s">
        <v>902</v>
      </c>
      <c r="C76" s="98" t="s">
        <v>113</v>
      </c>
      <c r="D76" s="98" t="s">
        <v>112</v>
      </c>
      <c r="E76" s="82" t="s">
        <v>114</v>
      </c>
      <c r="F76" s="98"/>
      <c r="G76" s="99">
        <v>2.2799999999999998</v>
      </c>
      <c r="H76" s="100">
        <v>4.49</v>
      </c>
      <c r="I76" s="82" t="s">
        <v>17</v>
      </c>
      <c r="J76" s="77"/>
      <c r="K76" s="109">
        <f>Table1[[#This Row],[Cases Ordered]]*Table1[[#This Row],[Units Per Case]]</f>
        <v>0</v>
      </c>
      <c r="L76" s="110">
        <f>_xlfn.IFNA(IF($F$15="Yes",Table1[[#This Row],[Total Units Ordered]]*Table1[[#This Row],[Wholesale]]*0.95,Table1[[#This Row],[Total Units Ordered]]*Table1[[#This Row],[Wholesale]]),0)</f>
        <v>0</v>
      </c>
      <c r="M76" s="130" t="s">
        <v>868</v>
      </c>
    </row>
    <row r="77" spans="2:13" x14ac:dyDescent="0.3">
      <c r="B77" s="141" t="s">
        <v>902</v>
      </c>
      <c r="C77" s="98" t="s">
        <v>89</v>
      </c>
      <c r="D77" s="98" t="s">
        <v>88</v>
      </c>
      <c r="E77" s="82" t="s">
        <v>90</v>
      </c>
      <c r="F77" s="98"/>
      <c r="G77" s="99">
        <v>2.92</v>
      </c>
      <c r="H77" s="100">
        <v>5.99</v>
      </c>
      <c r="I77" s="82" t="s">
        <v>17</v>
      </c>
      <c r="J77" s="77"/>
      <c r="K77" s="109">
        <f>Table1[[#This Row],[Cases Ordered]]*Table1[[#This Row],[Units Per Case]]</f>
        <v>0</v>
      </c>
      <c r="L77" s="110">
        <f>_xlfn.IFNA(IF($F$15="Yes",Table1[[#This Row],[Total Units Ordered]]*Table1[[#This Row],[Wholesale]]*0.95,Table1[[#This Row],[Total Units Ordered]]*Table1[[#This Row],[Wholesale]]),0)</f>
        <v>0</v>
      </c>
      <c r="M77" s="130" t="s">
        <v>868</v>
      </c>
    </row>
    <row r="78" spans="2:13" x14ac:dyDescent="0.3">
      <c r="B78" s="141" t="s">
        <v>902</v>
      </c>
      <c r="C78" s="98" t="s">
        <v>485</v>
      </c>
      <c r="D78" s="98" t="s">
        <v>57</v>
      </c>
      <c r="E78" s="82" t="s">
        <v>58</v>
      </c>
      <c r="F78" s="98"/>
      <c r="G78" s="99">
        <v>1.75</v>
      </c>
      <c r="H78" s="100">
        <v>3.49</v>
      </c>
      <c r="I78" s="82" t="s">
        <v>17</v>
      </c>
      <c r="J78" s="77"/>
      <c r="K78" s="109">
        <f>Table1[[#This Row],[Cases Ordered]]*Table1[[#This Row],[Units Per Case]]</f>
        <v>0</v>
      </c>
      <c r="L78" s="110">
        <f>_xlfn.IFNA(IF($F$15="Yes",Table1[[#This Row],[Total Units Ordered]]*Table1[[#This Row],[Wholesale]]*0.95,Table1[[#This Row],[Total Units Ordered]]*Table1[[#This Row],[Wholesale]]),0)</f>
        <v>0</v>
      </c>
      <c r="M78" s="130" t="s">
        <v>868</v>
      </c>
    </row>
    <row r="79" spans="2:13" x14ac:dyDescent="0.3">
      <c r="B79" s="141" t="s">
        <v>902</v>
      </c>
      <c r="C79" s="98" t="s">
        <v>122</v>
      </c>
      <c r="D79" s="98" t="s">
        <v>121</v>
      </c>
      <c r="E79" s="82" t="s">
        <v>123</v>
      </c>
      <c r="F79" s="98"/>
      <c r="G79" s="99">
        <v>2.81</v>
      </c>
      <c r="H79" s="100">
        <v>5.49</v>
      </c>
      <c r="I79" s="82" t="s">
        <v>17</v>
      </c>
      <c r="J79" s="77"/>
      <c r="K79" s="109">
        <f>Table1[[#This Row],[Cases Ordered]]*Table1[[#This Row],[Units Per Case]]</f>
        <v>0</v>
      </c>
      <c r="L79" s="110">
        <f>_xlfn.IFNA(IF($F$15="Yes",Table1[[#This Row],[Total Units Ordered]]*Table1[[#This Row],[Wholesale]]*0.95,Table1[[#This Row],[Total Units Ordered]]*Table1[[#This Row],[Wholesale]]),0)</f>
        <v>0</v>
      </c>
      <c r="M79" s="130" t="s">
        <v>868</v>
      </c>
    </row>
    <row r="80" spans="2:13" x14ac:dyDescent="0.3">
      <c r="B80" s="141" t="s">
        <v>902</v>
      </c>
      <c r="C80" s="98" t="s">
        <v>73</v>
      </c>
      <c r="D80" s="98" t="s">
        <v>72</v>
      </c>
      <c r="E80" s="82" t="s">
        <v>74</v>
      </c>
      <c r="F80" s="98"/>
      <c r="G80" s="99">
        <v>4.7699999999999996</v>
      </c>
      <c r="H80" s="100">
        <v>9.49</v>
      </c>
      <c r="I80" s="82" t="s">
        <v>17</v>
      </c>
      <c r="J80" s="77"/>
      <c r="K80" s="109">
        <f>Table1[[#This Row],[Cases Ordered]]*Table1[[#This Row],[Units Per Case]]</f>
        <v>0</v>
      </c>
      <c r="L80" s="110">
        <f>_xlfn.IFNA(IF($F$15="Yes",Table1[[#This Row],[Total Units Ordered]]*Table1[[#This Row],[Wholesale]]*0.95,Table1[[#This Row],[Total Units Ordered]]*Table1[[#This Row],[Wholesale]]),0)</f>
        <v>0</v>
      </c>
      <c r="M80" s="130" t="s">
        <v>868</v>
      </c>
    </row>
    <row r="81" spans="2:13" x14ac:dyDescent="0.3">
      <c r="B81" s="141" t="s">
        <v>902</v>
      </c>
      <c r="C81" s="98" t="s">
        <v>1016</v>
      </c>
      <c r="D81" s="98" t="s">
        <v>110</v>
      </c>
      <c r="E81" s="82" t="s">
        <v>111</v>
      </c>
      <c r="F81" s="98"/>
      <c r="G81" s="99">
        <v>5.3</v>
      </c>
      <c r="H81" s="100">
        <v>10.49</v>
      </c>
      <c r="I81" s="82" t="s">
        <v>17</v>
      </c>
      <c r="J81" s="77"/>
      <c r="K81" s="109">
        <f>Table1[[#This Row],[Cases Ordered]]*Table1[[#This Row],[Units Per Case]]</f>
        <v>0</v>
      </c>
      <c r="L81" s="110">
        <f>_xlfn.IFNA(IF($F$15="Yes",Table1[[#This Row],[Total Units Ordered]]*Table1[[#This Row],[Wholesale]]*0.95,Table1[[#This Row],[Total Units Ordered]]*Table1[[#This Row],[Wholesale]]),0)</f>
        <v>0</v>
      </c>
      <c r="M81" s="130" t="s">
        <v>868</v>
      </c>
    </row>
    <row r="82" spans="2:13" x14ac:dyDescent="0.3">
      <c r="B82" s="141" t="s">
        <v>897</v>
      </c>
      <c r="C82" s="98" t="s">
        <v>990</v>
      </c>
      <c r="D82" s="98" t="s">
        <v>27</v>
      </c>
      <c r="E82" s="82" t="s">
        <v>28</v>
      </c>
      <c r="F82" s="98"/>
      <c r="G82" s="99">
        <v>17.489999999999998</v>
      </c>
      <c r="H82" s="100">
        <v>34.99</v>
      </c>
      <c r="I82" s="82" t="s">
        <v>11</v>
      </c>
      <c r="J82" s="77"/>
      <c r="K82" s="109">
        <f>Table1[[#This Row],[Cases Ordered]]*Table1[[#This Row],[Units Per Case]]</f>
        <v>0</v>
      </c>
      <c r="L82" s="110">
        <f>_xlfn.IFNA(IF($F$15="Yes",Table1[[#This Row],[Total Units Ordered]]*Table1[[#This Row],[Wholesale]]*0.95,Table1[[#This Row],[Total Units Ordered]]*Table1[[#This Row],[Wholesale]]),0)</f>
        <v>0</v>
      </c>
      <c r="M82" s="130" t="s">
        <v>868</v>
      </c>
    </row>
    <row r="83" spans="2:13" x14ac:dyDescent="0.3">
      <c r="B83" s="141" t="s">
        <v>897</v>
      </c>
      <c r="C83" s="98" t="s">
        <v>991</v>
      </c>
      <c r="D83" s="98" t="s">
        <v>30</v>
      </c>
      <c r="E83" s="82" t="s">
        <v>31</v>
      </c>
      <c r="F83" s="98"/>
      <c r="G83" s="99">
        <v>23.85</v>
      </c>
      <c r="H83" s="100">
        <v>45.99</v>
      </c>
      <c r="I83" s="82" t="s">
        <v>11</v>
      </c>
      <c r="J83" s="77"/>
      <c r="K83" s="109">
        <f>Table1[[#This Row],[Cases Ordered]]*Table1[[#This Row],[Units Per Case]]</f>
        <v>0</v>
      </c>
      <c r="L83" s="110">
        <f>_xlfn.IFNA(IF($F$15="Yes",Table1[[#This Row],[Total Units Ordered]]*Table1[[#This Row],[Wholesale]]*0.95,Table1[[#This Row],[Total Units Ordered]]*Table1[[#This Row],[Wholesale]]),0)</f>
        <v>0</v>
      </c>
      <c r="M83" s="130" t="s">
        <v>868</v>
      </c>
    </row>
    <row r="84" spans="2:13" x14ac:dyDescent="0.3">
      <c r="B84" s="141" t="s">
        <v>897</v>
      </c>
      <c r="C84" s="98" t="s">
        <v>992</v>
      </c>
      <c r="D84" s="98" t="s">
        <v>140</v>
      </c>
      <c r="E84" s="82" t="s">
        <v>141</v>
      </c>
      <c r="F84" s="98"/>
      <c r="G84" s="99">
        <v>45.05</v>
      </c>
      <c r="H84" s="100">
        <v>89.99</v>
      </c>
      <c r="I84" s="82" t="s">
        <v>14</v>
      </c>
      <c r="J84" s="77"/>
      <c r="K84" s="109">
        <f>Table1[[#This Row],[Cases Ordered]]*Table1[[#This Row],[Units Per Case]]</f>
        <v>0</v>
      </c>
      <c r="L84" s="110">
        <f>_xlfn.IFNA(IF($F$15="Yes",Table1[[#This Row],[Total Units Ordered]]*Table1[[#This Row],[Wholesale]]*0.95,Table1[[#This Row],[Total Units Ordered]]*Table1[[#This Row],[Wholesale]]),0)</f>
        <v>0</v>
      </c>
      <c r="M84" s="130" t="s">
        <v>868</v>
      </c>
    </row>
    <row r="85" spans="2:13" x14ac:dyDescent="0.3">
      <c r="B85" s="141" t="s">
        <v>897</v>
      </c>
      <c r="C85" s="98" t="s">
        <v>993</v>
      </c>
      <c r="D85" s="98" t="s">
        <v>86</v>
      </c>
      <c r="E85" s="82" t="s">
        <v>87</v>
      </c>
      <c r="F85" s="98"/>
      <c r="G85" s="99">
        <v>74.2</v>
      </c>
      <c r="H85" s="100">
        <v>145.99</v>
      </c>
      <c r="I85" s="82" t="s">
        <v>29</v>
      </c>
      <c r="J85" s="77"/>
      <c r="K85" s="109">
        <f>Table1[[#This Row],[Cases Ordered]]*Table1[[#This Row],[Units Per Case]]</f>
        <v>0</v>
      </c>
      <c r="L85" s="110">
        <f>_xlfn.IFNA(IF($F$15="Yes",Table1[[#This Row],[Total Units Ordered]]*Table1[[#This Row],[Wholesale]]*0.95,Table1[[#This Row],[Total Units Ordered]]*Table1[[#This Row],[Wholesale]]),0)</f>
        <v>0</v>
      </c>
      <c r="M85" s="130" t="s">
        <v>868</v>
      </c>
    </row>
    <row r="86" spans="2:13" x14ac:dyDescent="0.3">
      <c r="B86" s="141" t="s">
        <v>898</v>
      </c>
      <c r="C86" s="98" t="s">
        <v>809</v>
      </c>
      <c r="D86" s="98" t="s">
        <v>808</v>
      </c>
      <c r="E86" s="82" t="s">
        <v>810</v>
      </c>
      <c r="F86" s="98"/>
      <c r="G86" s="99">
        <v>25</v>
      </c>
      <c r="H86" s="100">
        <v>49.99</v>
      </c>
      <c r="I86" s="82" t="s">
        <v>17</v>
      </c>
      <c r="J86" s="77"/>
      <c r="K86" s="109">
        <f>Table1[[#This Row],[Cases Ordered]]*Table1[[#This Row],[Units Per Case]]</f>
        <v>0</v>
      </c>
      <c r="L86" s="110">
        <f>_xlfn.IFNA(IF($F$15="Yes",Table1[[#This Row],[Total Units Ordered]]*Table1[[#This Row],[Wholesale]]*0.95,Table1[[#This Row],[Total Units Ordered]]*Table1[[#This Row],[Wholesale]]),0)</f>
        <v>0</v>
      </c>
      <c r="M86" s="130" t="s">
        <v>868</v>
      </c>
    </row>
    <row r="87" spans="2:13" x14ac:dyDescent="0.3">
      <c r="B87" s="141" t="s">
        <v>898</v>
      </c>
      <c r="C87" s="98" t="s">
        <v>994</v>
      </c>
      <c r="D87" s="98" t="s">
        <v>263</v>
      </c>
      <c r="E87" s="82" t="s">
        <v>260</v>
      </c>
      <c r="F87" s="98"/>
      <c r="G87" s="99">
        <v>14.84</v>
      </c>
      <c r="H87" s="100">
        <v>28.99</v>
      </c>
      <c r="I87" s="82" t="s">
        <v>17</v>
      </c>
      <c r="J87" s="77"/>
      <c r="K87" s="109">
        <f>Table1[[#This Row],[Cases Ordered]]*Table1[[#This Row],[Units Per Case]]</f>
        <v>0</v>
      </c>
      <c r="L87" s="110">
        <f>_xlfn.IFNA(IF($F$15="Yes",Table1[[#This Row],[Total Units Ordered]]*Table1[[#This Row],[Wholesale]]*0.95,Table1[[#This Row],[Total Units Ordered]]*Table1[[#This Row],[Wholesale]]),0)</f>
        <v>0</v>
      </c>
      <c r="M87" s="130" t="s">
        <v>868</v>
      </c>
    </row>
    <row r="88" spans="2:13" x14ac:dyDescent="0.3">
      <c r="B88" s="141" t="s">
        <v>898</v>
      </c>
      <c r="C88" s="98" t="s">
        <v>995</v>
      </c>
      <c r="D88" s="98" t="s">
        <v>265</v>
      </c>
      <c r="E88" s="82" t="s">
        <v>266</v>
      </c>
      <c r="F88" s="98"/>
      <c r="G88" s="99">
        <v>29.68</v>
      </c>
      <c r="H88" s="100">
        <v>57.99</v>
      </c>
      <c r="I88" s="82" t="s">
        <v>11</v>
      </c>
      <c r="J88" s="77"/>
      <c r="K88" s="109">
        <f>Table1[[#This Row],[Cases Ordered]]*Table1[[#This Row],[Units Per Case]]</f>
        <v>0</v>
      </c>
      <c r="L88" s="110">
        <f>_xlfn.IFNA(IF($F$15="Yes",Table1[[#This Row],[Total Units Ordered]]*Table1[[#This Row],[Wholesale]]*0.95,Table1[[#This Row],[Total Units Ordered]]*Table1[[#This Row],[Wholesale]]),0)</f>
        <v>0</v>
      </c>
      <c r="M88" s="130" t="s">
        <v>868</v>
      </c>
    </row>
    <row r="89" spans="2:13" x14ac:dyDescent="0.3">
      <c r="B89" s="141" t="s">
        <v>898</v>
      </c>
      <c r="C89" s="98" t="s">
        <v>996</v>
      </c>
      <c r="D89" s="98" t="s">
        <v>138</v>
      </c>
      <c r="E89" s="82" t="s">
        <v>139</v>
      </c>
      <c r="F89" s="98"/>
      <c r="G89" s="99">
        <v>10.34</v>
      </c>
      <c r="H89" s="100">
        <v>20.99</v>
      </c>
      <c r="I89" s="82" t="s">
        <v>17</v>
      </c>
      <c r="J89" s="77"/>
      <c r="K89" s="109">
        <f>Table1[[#This Row],[Cases Ordered]]*Table1[[#This Row],[Units Per Case]]</f>
        <v>0</v>
      </c>
      <c r="L89" s="110">
        <f>_xlfn.IFNA(IF($F$15="Yes",Table1[[#This Row],[Total Units Ordered]]*Table1[[#This Row],[Wholesale]]*0.95,Table1[[#This Row],[Total Units Ordered]]*Table1[[#This Row],[Wholesale]]),0)</f>
        <v>0</v>
      </c>
      <c r="M89" s="130" t="s">
        <v>868</v>
      </c>
    </row>
    <row r="90" spans="2:13" x14ac:dyDescent="0.3">
      <c r="B90" s="141" t="s">
        <v>898</v>
      </c>
      <c r="C90" s="98" t="s">
        <v>104</v>
      </c>
      <c r="D90" s="98" t="s">
        <v>103</v>
      </c>
      <c r="E90" s="82" t="s">
        <v>105</v>
      </c>
      <c r="F90" s="98"/>
      <c r="G90" s="99">
        <v>23.85</v>
      </c>
      <c r="H90" s="100">
        <v>46.99</v>
      </c>
      <c r="I90" s="82" t="s">
        <v>17</v>
      </c>
      <c r="J90" s="77"/>
      <c r="K90" s="109">
        <f>Table1[[#This Row],[Cases Ordered]]*Table1[[#This Row],[Units Per Case]]</f>
        <v>0</v>
      </c>
      <c r="L90" s="110">
        <f>_xlfn.IFNA(IF($F$15="Yes",Table1[[#This Row],[Total Units Ordered]]*Table1[[#This Row],[Wholesale]]*0.95,Table1[[#This Row],[Total Units Ordered]]*Table1[[#This Row],[Wholesale]]),0)</f>
        <v>0</v>
      </c>
      <c r="M90" s="130" t="s">
        <v>868</v>
      </c>
    </row>
    <row r="91" spans="2:13" x14ac:dyDescent="0.3">
      <c r="B91" s="141" t="s">
        <v>898</v>
      </c>
      <c r="C91" s="98" t="s">
        <v>997</v>
      </c>
      <c r="D91" s="98" t="s">
        <v>44</v>
      </c>
      <c r="E91" s="82" t="s">
        <v>45</v>
      </c>
      <c r="F91" s="98"/>
      <c r="G91" s="99">
        <v>31.27</v>
      </c>
      <c r="H91" s="100">
        <v>59.99</v>
      </c>
      <c r="I91" s="82" t="s">
        <v>17</v>
      </c>
      <c r="J91" s="77"/>
      <c r="K91" s="109">
        <f>Table1[[#This Row],[Cases Ordered]]*Table1[[#This Row],[Units Per Case]]</f>
        <v>0</v>
      </c>
      <c r="L91" s="110">
        <f>_xlfn.IFNA(IF($F$15="Yes",Table1[[#This Row],[Total Units Ordered]]*Table1[[#This Row],[Wholesale]]*0.95,Table1[[#This Row],[Total Units Ordered]]*Table1[[#This Row],[Wholesale]]),0)</f>
        <v>0</v>
      </c>
      <c r="M91" s="130" t="s">
        <v>868</v>
      </c>
    </row>
    <row r="92" spans="2:13" x14ac:dyDescent="0.3">
      <c r="B92" s="141" t="s">
        <v>898</v>
      </c>
      <c r="C92" s="98" t="s">
        <v>998</v>
      </c>
      <c r="D92" s="98" t="s">
        <v>427</v>
      </c>
      <c r="E92" s="82" t="s">
        <v>428</v>
      </c>
      <c r="F92" s="98"/>
      <c r="G92" s="99">
        <v>31.27</v>
      </c>
      <c r="H92" s="100">
        <v>59.99</v>
      </c>
      <c r="I92" s="82" t="s">
        <v>17</v>
      </c>
      <c r="J92" s="77"/>
      <c r="K92" s="109">
        <f>Table1[[#This Row],[Cases Ordered]]*Table1[[#This Row],[Units Per Case]]</f>
        <v>0</v>
      </c>
      <c r="L92" s="110">
        <f>_xlfn.IFNA(IF($F$15="Yes",Table1[[#This Row],[Total Units Ordered]]*Table1[[#This Row],[Wholesale]]*0.95,Table1[[#This Row],[Total Units Ordered]]*Table1[[#This Row],[Wholesale]]),0)</f>
        <v>0</v>
      </c>
      <c r="M92" s="130" t="s">
        <v>868</v>
      </c>
    </row>
    <row r="93" spans="2:13" x14ac:dyDescent="0.3">
      <c r="B93" s="141" t="s">
        <v>898</v>
      </c>
      <c r="C93" s="98" t="s">
        <v>999</v>
      </c>
      <c r="D93" s="98" t="s">
        <v>429</v>
      </c>
      <c r="E93" s="82" t="s">
        <v>470</v>
      </c>
      <c r="F93" s="98"/>
      <c r="G93" s="99">
        <v>23.85</v>
      </c>
      <c r="H93" s="100">
        <v>46.99</v>
      </c>
      <c r="I93" s="82" t="s">
        <v>17</v>
      </c>
      <c r="J93" s="77"/>
      <c r="K93" s="109">
        <f>Table1[[#This Row],[Cases Ordered]]*Table1[[#This Row],[Units Per Case]]</f>
        <v>0</v>
      </c>
      <c r="L93" s="110">
        <f>_xlfn.IFNA(IF($F$15="Yes",Table1[[#This Row],[Total Units Ordered]]*Table1[[#This Row],[Wholesale]]*0.95,Table1[[#This Row],[Total Units Ordered]]*Table1[[#This Row],[Wholesale]]),0)</f>
        <v>0</v>
      </c>
      <c r="M93" s="130" t="s">
        <v>868</v>
      </c>
    </row>
    <row r="94" spans="2:13" x14ac:dyDescent="0.3">
      <c r="B94" s="141" t="s">
        <v>898</v>
      </c>
      <c r="C94" s="98" t="s">
        <v>1000</v>
      </c>
      <c r="D94" s="98" t="s">
        <v>430</v>
      </c>
      <c r="E94" s="82" t="s">
        <v>471</v>
      </c>
      <c r="F94" s="98"/>
      <c r="G94" s="99">
        <v>23.85</v>
      </c>
      <c r="H94" s="100">
        <v>46.99</v>
      </c>
      <c r="I94" s="82" t="s">
        <v>17</v>
      </c>
      <c r="J94" s="77"/>
      <c r="K94" s="109">
        <f>Table1[[#This Row],[Cases Ordered]]*Table1[[#This Row],[Units Per Case]]</f>
        <v>0</v>
      </c>
      <c r="L94" s="110">
        <f>_xlfn.IFNA(IF($F$15="Yes",Table1[[#This Row],[Total Units Ordered]]*Table1[[#This Row],[Wholesale]]*0.95,Table1[[#This Row],[Total Units Ordered]]*Table1[[#This Row],[Wholesale]]),0)</f>
        <v>0</v>
      </c>
      <c r="M94" s="130" t="s">
        <v>868</v>
      </c>
    </row>
    <row r="95" spans="2:13" x14ac:dyDescent="0.3">
      <c r="B95" s="141" t="s">
        <v>898</v>
      </c>
      <c r="C95" s="98" t="s">
        <v>1001</v>
      </c>
      <c r="D95" s="98" t="s">
        <v>431</v>
      </c>
      <c r="E95" s="82" t="s">
        <v>472</v>
      </c>
      <c r="F95" s="98"/>
      <c r="G95" s="99">
        <v>47.7</v>
      </c>
      <c r="H95" s="100">
        <v>94.99</v>
      </c>
      <c r="I95" s="82" t="s">
        <v>17</v>
      </c>
      <c r="J95" s="77"/>
      <c r="K95" s="109">
        <f>Table1[[#This Row],[Cases Ordered]]*Table1[[#This Row],[Units Per Case]]</f>
        <v>0</v>
      </c>
      <c r="L95" s="110">
        <f>_xlfn.IFNA(IF($F$15="Yes",Table1[[#This Row],[Total Units Ordered]]*Table1[[#This Row],[Wholesale]]*0.95,Table1[[#This Row],[Total Units Ordered]]*Table1[[#This Row],[Wholesale]]),0)</f>
        <v>0</v>
      </c>
      <c r="M95" s="130" t="s">
        <v>868</v>
      </c>
    </row>
    <row r="96" spans="2:13" x14ac:dyDescent="0.3">
      <c r="B96" s="141" t="s">
        <v>898</v>
      </c>
      <c r="C96" s="98" t="s">
        <v>1002</v>
      </c>
      <c r="D96" s="98" t="s">
        <v>432</v>
      </c>
      <c r="E96" s="82" t="s">
        <v>473</v>
      </c>
      <c r="F96" s="98"/>
      <c r="G96" s="99">
        <v>47.7</v>
      </c>
      <c r="H96" s="100">
        <v>94.99</v>
      </c>
      <c r="I96" s="82" t="s">
        <v>17</v>
      </c>
      <c r="J96" s="77"/>
      <c r="K96" s="109">
        <f>Table1[[#This Row],[Cases Ordered]]*Table1[[#This Row],[Units Per Case]]</f>
        <v>0</v>
      </c>
      <c r="L96" s="110">
        <f>_xlfn.IFNA(IF($F$15="Yes",Table1[[#This Row],[Total Units Ordered]]*Table1[[#This Row],[Wholesale]]*0.95,Table1[[#This Row],[Total Units Ordered]]*Table1[[#This Row],[Wholesale]]),0)</f>
        <v>0</v>
      </c>
      <c r="M96" s="130" t="s">
        <v>868</v>
      </c>
    </row>
    <row r="97" spans="2:13" x14ac:dyDescent="0.3">
      <c r="B97" s="141" t="s">
        <v>899</v>
      </c>
      <c r="C97" s="98" t="s">
        <v>1003</v>
      </c>
      <c r="D97" s="98" t="s">
        <v>158</v>
      </c>
      <c r="E97" s="82" t="s">
        <v>159</v>
      </c>
      <c r="F97" s="98"/>
      <c r="G97" s="99">
        <v>4.51</v>
      </c>
      <c r="H97" s="100">
        <v>8.99</v>
      </c>
      <c r="I97" s="82" t="s">
        <v>17</v>
      </c>
      <c r="J97" s="77"/>
      <c r="K97" s="109">
        <f>Table1[[#This Row],[Cases Ordered]]*Table1[[#This Row],[Units Per Case]]</f>
        <v>0</v>
      </c>
      <c r="L97" s="110">
        <f>_xlfn.IFNA(IF($F$15="Yes",Table1[[#This Row],[Total Units Ordered]]*Table1[[#This Row],[Wholesale]]*0.95,Table1[[#This Row],[Total Units Ordered]]*Table1[[#This Row],[Wholesale]]),0)</f>
        <v>0</v>
      </c>
      <c r="M97" s="130" t="s">
        <v>868</v>
      </c>
    </row>
    <row r="98" spans="2:13" x14ac:dyDescent="0.3">
      <c r="B98" s="141" t="s">
        <v>899</v>
      </c>
      <c r="C98" s="98" t="s">
        <v>1004</v>
      </c>
      <c r="D98" s="98" t="s">
        <v>18</v>
      </c>
      <c r="E98" s="82" t="s">
        <v>19</v>
      </c>
      <c r="F98" s="98"/>
      <c r="G98" s="99">
        <v>7.42</v>
      </c>
      <c r="H98" s="100">
        <v>14.49</v>
      </c>
      <c r="I98" s="82" t="s">
        <v>11</v>
      </c>
      <c r="J98" s="77"/>
      <c r="K98" s="109">
        <f>Table1[[#This Row],[Cases Ordered]]*Table1[[#This Row],[Units Per Case]]</f>
        <v>0</v>
      </c>
      <c r="L98" s="110">
        <f>_xlfn.IFNA(IF($F$15="Yes",Table1[[#This Row],[Total Units Ordered]]*Table1[[#This Row],[Wholesale]]*0.95,Table1[[#This Row],[Total Units Ordered]]*Table1[[#This Row],[Wholesale]]),0)</f>
        <v>0</v>
      </c>
      <c r="M98" s="130" t="s">
        <v>868</v>
      </c>
    </row>
    <row r="99" spans="2:13" x14ac:dyDescent="0.3">
      <c r="B99" s="141" t="s">
        <v>899</v>
      </c>
      <c r="C99" s="98" t="s">
        <v>1005</v>
      </c>
      <c r="D99" s="98" t="s">
        <v>101</v>
      </c>
      <c r="E99" s="82" t="s">
        <v>102</v>
      </c>
      <c r="F99" s="98"/>
      <c r="G99" s="99">
        <v>47.17</v>
      </c>
      <c r="H99" s="100">
        <v>89.99</v>
      </c>
      <c r="I99" s="82" t="s">
        <v>14</v>
      </c>
      <c r="J99" s="77"/>
      <c r="K99" s="109">
        <f>Table1[[#This Row],[Cases Ordered]]*Table1[[#This Row],[Units Per Case]]</f>
        <v>0</v>
      </c>
      <c r="L99" s="110">
        <f>_xlfn.IFNA(IF($F$15="Yes",Table1[[#This Row],[Total Units Ordered]]*Table1[[#This Row],[Wholesale]]*0.95,Table1[[#This Row],[Total Units Ordered]]*Table1[[#This Row],[Wholesale]]),0)</f>
        <v>0</v>
      </c>
      <c r="M99" s="130" t="s">
        <v>868</v>
      </c>
    </row>
    <row r="100" spans="2:13" x14ac:dyDescent="0.3">
      <c r="B100" s="141" t="s">
        <v>899</v>
      </c>
      <c r="C100" s="98" t="s">
        <v>1006</v>
      </c>
      <c r="D100" s="98" t="s">
        <v>99</v>
      </c>
      <c r="E100" s="82" t="s">
        <v>100</v>
      </c>
      <c r="F100" s="98"/>
      <c r="G100" s="99">
        <v>29.15</v>
      </c>
      <c r="H100" s="100">
        <v>57.99</v>
      </c>
      <c r="I100" s="82" t="s">
        <v>11</v>
      </c>
      <c r="J100" s="77"/>
      <c r="K100" s="109">
        <f>Table1[[#This Row],[Cases Ordered]]*Table1[[#This Row],[Units Per Case]]</f>
        <v>0</v>
      </c>
      <c r="L100" s="110">
        <f>_xlfn.IFNA(IF($F$15="Yes",Table1[[#This Row],[Total Units Ordered]]*Table1[[#This Row],[Wholesale]]*0.95,Table1[[#This Row],[Total Units Ordered]]*Table1[[#This Row],[Wholesale]]),0)</f>
        <v>0</v>
      </c>
      <c r="M100" s="130" t="s">
        <v>868</v>
      </c>
    </row>
    <row r="101" spans="2:13" x14ac:dyDescent="0.3">
      <c r="B101" s="141" t="s">
        <v>899</v>
      </c>
      <c r="C101" s="98" t="s">
        <v>1007</v>
      </c>
      <c r="D101" s="98" t="s">
        <v>66</v>
      </c>
      <c r="E101" s="82" t="s">
        <v>67</v>
      </c>
      <c r="F101" s="98"/>
      <c r="G101" s="99">
        <v>9.01</v>
      </c>
      <c r="H101" s="100">
        <v>17.989999999999998</v>
      </c>
      <c r="I101" s="82" t="s">
        <v>17</v>
      </c>
      <c r="J101" s="77"/>
      <c r="K101" s="109">
        <f>Table1[[#This Row],[Cases Ordered]]*Table1[[#This Row],[Units Per Case]]</f>
        <v>0</v>
      </c>
      <c r="L101" s="110">
        <f>_xlfn.IFNA(IF($F$15="Yes",Table1[[#This Row],[Total Units Ordered]]*Table1[[#This Row],[Wholesale]]*0.95,Table1[[#This Row],[Total Units Ordered]]*Table1[[#This Row],[Wholesale]]),0)</f>
        <v>0</v>
      </c>
      <c r="M101" s="130" t="s">
        <v>868</v>
      </c>
    </row>
    <row r="102" spans="2:13" x14ac:dyDescent="0.3">
      <c r="B102" s="141" t="s">
        <v>900</v>
      </c>
      <c r="C102" s="98" t="s">
        <v>1008</v>
      </c>
      <c r="D102" s="98" t="s">
        <v>77</v>
      </c>
      <c r="E102" s="82" t="s">
        <v>78</v>
      </c>
      <c r="F102" s="98"/>
      <c r="G102" s="99">
        <v>71.55</v>
      </c>
      <c r="H102" s="100">
        <v>139.99</v>
      </c>
      <c r="I102" s="82" t="s">
        <v>29</v>
      </c>
      <c r="J102" s="77"/>
      <c r="K102" s="109">
        <f>Table1[[#This Row],[Cases Ordered]]*Table1[[#This Row],[Units Per Case]]</f>
        <v>0</v>
      </c>
      <c r="L102" s="110">
        <f>_xlfn.IFNA(IF($F$15="Yes",Table1[[#This Row],[Total Units Ordered]]*Table1[[#This Row],[Wholesale]]*0.95,Table1[[#This Row],[Total Units Ordered]]*Table1[[#This Row],[Wholesale]]),0)</f>
        <v>0</v>
      </c>
      <c r="M102" s="130" t="s">
        <v>868</v>
      </c>
    </row>
    <row r="103" spans="2:13" x14ac:dyDescent="0.3">
      <c r="B103" s="141" t="s">
        <v>900</v>
      </c>
      <c r="C103" s="98" t="s">
        <v>1009</v>
      </c>
      <c r="D103" s="98" t="s">
        <v>130</v>
      </c>
      <c r="E103" s="82" t="s">
        <v>131</v>
      </c>
      <c r="F103" s="98"/>
      <c r="G103" s="99">
        <v>23.32</v>
      </c>
      <c r="H103" s="100">
        <v>45.99</v>
      </c>
      <c r="I103" s="82" t="s">
        <v>11</v>
      </c>
      <c r="J103" s="77"/>
      <c r="K103" s="109">
        <f>Table1[[#This Row],[Cases Ordered]]*Table1[[#This Row],[Units Per Case]]</f>
        <v>0</v>
      </c>
      <c r="L103" s="110">
        <f>_xlfn.IFNA(IF($F$15="Yes",Table1[[#This Row],[Total Units Ordered]]*Table1[[#This Row],[Wholesale]]*0.95,Table1[[#This Row],[Total Units Ordered]]*Table1[[#This Row],[Wholesale]]),0)</f>
        <v>0</v>
      </c>
      <c r="M103" s="130" t="s">
        <v>868</v>
      </c>
    </row>
    <row r="104" spans="2:13" x14ac:dyDescent="0.3">
      <c r="B104" s="141" t="s">
        <v>900</v>
      </c>
      <c r="C104" s="98" t="s">
        <v>1010</v>
      </c>
      <c r="D104" s="98" t="s">
        <v>37</v>
      </c>
      <c r="E104" s="82" t="s">
        <v>38</v>
      </c>
      <c r="F104" s="98"/>
      <c r="G104" s="99">
        <v>17.25</v>
      </c>
      <c r="H104" s="100">
        <v>32.99</v>
      </c>
      <c r="I104" s="82" t="s">
        <v>11</v>
      </c>
      <c r="J104" s="77"/>
      <c r="K104" s="109">
        <f>Table1[[#This Row],[Cases Ordered]]*Table1[[#This Row],[Units Per Case]]</f>
        <v>0</v>
      </c>
      <c r="L104" s="110">
        <f>_xlfn.IFNA(IF($F$15="Yes",Table1[[#This Row],[Total Units Ordered]]*Table1[[#This Row],[Wholesale]]*0.95,Table1[[#This Row],[Total Units Ordered]]*Table1[[#This Row],[Wholesale]]),0)</f>
        <v>0</v>
      </c>
      <c r="M104" s="130" t="s">
        <v>868</v>
      </c>
    </row>
    <row r="105" spans="2:13" x14ac:dyDescent="0.3">
      <c r="B105" s="141" t="s">
        <v>900</v>
      </c>
      <c r="C105" s="98" t="s">
        <v>1011</v>
      </c>
      <c r="D105" s="98" t="s">
        <v>50</v>
      </c>
      <c r="E105" s="82" t="s">
        <v>51</v>
      </c>
      <c r="F105" s="98"/>
      <c r="G105" s="99">
        <v>11.4</v>
      </c>
      <c r="H105" s="100">
        <v>22.49</v>
      </c>
      <c r="I105" s="82" t="s">
        <v>11</v>
      </c>
      <c r="J105" s="77"/>
      <c r="K105" s="109">
        <f>Table1[[#This Row],[Cases Ordered]]*Table1[[#This Row],[Units Per Case]]</f>
        <v>0</v>
      </c>
      <c r="L105" s="110">
        <f>_xlfn.IFNA(IF($F$15="Yes",Table1[[#This Row],[Total Units Ordered]]*Table1[[#This Row],[Wholesale]]*0.95,Table1[[#This Row],[Total Units Ordered]]*Table1[[#This Row],[Wholesale]]),0)</f>
        <v>0</v>
      </c>
      <c r="M105" s="130" t="s">
        <v>868</v>
      </c>
    </row>
    <row r="106" spans="2:13" x14ac:dyDescent="0.3">
      <c r="B106" s="141" t="s">
        <v>900</v>
      </c>
      <c r="C106" s="98" t="s">
        <v>1012</v>
      </c>
      <c r="D106" s="98" t="s">
        <v>70</v>
      </c>
      <c r="E106" s="82" t="s">
        <v>71</v>
      </c>
      <c r="F106" s="98"/>
      <c r="G106" s="99">
        <v>5.3</v>
      </c>
      <c r="H106" s="100">
        <v>10.49</v>
      </c>
      <c r="I106" s="82" t="s">
        <v>17</v>
      </c>
      <c r="J106" s="77"/>
      <c r="K106" s="109">
        <f>Table1[[#This Row],[Cases Ordered]]*Table1[[#This Row],[Units Per Case]]</f>
        <v>0</v>
      </c>
      <c r="L106" s="110">
        <f>_xlfn.IFNA(IF($F$15="Yes",Table1[[#This Row],[Total Units Ordered]]*Table1[[#This Row],[Wholesale]]*0.95,Table1[[#This Row],[Total Units Ordered]]*Table1[[#This Row],[Wholesale]]),0)</f>
        <v>0</v>
      </c>
      <c r="M106" s="130" t="s">
        <v>868</v>
      </c>
    </row>
    <row r="107" spans="2:13" x14ac:dyDescent="0.3">
      <c r="B107" s="141" t="s">
        <v>903</v>
      </c>
      <c r="C107" s="98" t="s">
        <v>1017</v>
      </c>
      <c r="D107" s="98" t="s">
        <v>142</v>
      </c>
      <c r="E107" s="82" t="s">
        <v>143</v>
      </c>
      <c r="F107" s="98"/>
      <c r="G107" s="99">
        <v>2.2799999999999998</v>
      </c>
      <c r="H107" s="100">
        <v>4.49</v>
      </c>
      <c r="I107" s="82" t="s">
        <v>17</v>
      </c>
      <c r="J107" s="77"/>
      <c r="K107" s="109">
        <f>Table1[[#This Row],[Cases Ordered]]*Table1[[#This Row],[Units Per Case]]</f>
        <v>0</v>
      </c>
      <c r="L107" s="110">
        <f>_xlfn.IFNA(IF($F$15="Yes",Table1[[#This Row],[Total Units Ordered]]*Table1[[#This Row],[Wholesale]]*0.95,Table1[[#This Row],[Total Units Ordered]]*Table1[[#This Row],[Wholesale]]),0)</f>
        <v>0</v>
      </c>
      <c r="M107" s="130" t="s">
        <v>868</v>
      </c>
    </row>
    <row r="108" spans="2:13" x14ac:dyDescent="0.3">
      <c r="B108" s="141" t="s">
        <v>903</v>
      </c>
      <c r="C108" s="98" t="s">
        <v>1018</v>
      </c>
      <c r="D108" s="98" t="s">
        <v>128</v>
      </c>
      <c r="E108" s="82" t="s">
        <v>129</v>
      </c>
      <c r="F108" s="98"/>
      <c r="G108" s="99">
        <v>2.81</v>
      </c>
      <c r="H108" s="100">
        <v>5.49</v>
      </c>
      <c r="I108" s="82" t="s">
        <v>17</v>
      </c>
      <c r="J108" s="77"/>
      <c r="K108" s="109">
        <f>Table1[[#This Row],[Cases Ordered]]*Table1[[#This Row],[Units Per Case]]</f>
        <v>0</v>
      </c>
      <c r="L108" s="110">
        <f>_xlfn.IFNA(IF($F$15="Yes",Table1[[#This Row],[Total Units Ordered]]*Table1[[#This Row],[Wholesale]]*0.95,Table1[[#This Row],[Total Units Ordered]]*Table1[[#This Row],[Wholesale]]),0)</f>
        <v>0</v>
      </c>
      <c r="M108" s="130" t="s">
        <v>868</v>
      </c>
    </row>
    <row r="109" spans="2:13" x14ac:dyDescent="0.3">
      <c r="B109" s="141" t="s">
        <v>903</v>
      </c>
      <c r="C109" s="98" t="s">
        <v>1019</v>
      </c>
      <c r="D109" s="98" t="s">
        <v>40</v>
      </c>
      <c r="E109" s="82" t="s">
        <v>41</v>
      </c>
      <c r="F109" s="98"/>
      <c r="G109" s="99">
        <v>2.81</v>
      </c>
      <c r="H109" s="100">
        <v>5.49</v>
      </c>
      <c r="I109" s="82" t="s">
        <v>17</v>
      </c>
      <c r="J109" s="77"/>
      <c r="K109" s="109">
        <f>Table1[[#This Row],[Cases Ordered]]*Table1[[#This Row],[Units Per Case]]</f>
        <v>0</v>
      </c>
      <c r="L109" s="110">
        <f>_xlfn.IFNA(IF($F$15="Yes",Table1[[#This Row],[Total Units Ordered]]*Table1[[#This Row],[Wholesale]]*0.95,Table1[[#This Row],[Total Units Ordered]]*Table1[[#This Row],[Wholesale]]),0)</f>
        <v>0</v>
      </c>
      <c r="M109" s="130" t="s">
        <v>868</v>
      </c>
    </row>
    <row r="110" spans="2:13" s="63" customFormat="1" ht="18" x14ac:dyDescent="0.3">
      <c r="B110" s="151"/>
      <c r="C110" s="93" t="s">
        <v>873</v>
      </c>
      <c r="D110" s="94"/>
      <c r="E110" s="83"/>
      <c r="F110" s="95"/>
      <c r="G110" s="96"/>
      <c r="H110" s="97"/>
      <c r="I110" s="96"/>
      <c r="J110" s="86"/>
      <c r="K110" s="108"/>
      <c r="L110" s="84"/>
      <c r="M110" s="149"/>
    </row>
    <row r="111" spans="2:13" x14ac:dyDescent="0.3">
      <c r="B111" s="141" t="s">
        <v>906</v>
      </c>
      <c r="C111" s="98" t="s">
        <v>1020</v>
      </c>
      <c r="D111" s="98" t="s">
        <v>433</v>
      </c>
      <c r="E111" s="82" t="s">
        <v>434</v>
      </c>
      <c r="F111" s="98"/>
      <c r="G111" s="99">
        <v>3.75</v>
      </c>
      <c r="H111" s="100">
        <v>5.99</v>
      </c>
      <c r="I111" s="82" t="s">
        <v>17</v>
      </c>
      <c r="J111" s="77"/>
      <c r="K111" s="109">
        <f>Table1[[#This Row],[Cases Ordered]]*Table1[[#This Row],[Units Per Case]]</f>
        <v>0</v>
      </c>
      <c r="L111" s="110">
        <f>_xlfn.IFNA(IF($F$15="Yes",Table1[[#This Row],[Total Units Ordered]]*Table1[[#This Row],[Wholesale]]*0.95,Table1[[#This Row],[Total Units Ordered]]*Table1[[#This Row],[Wholesale]]),0)</f>
        <v>0</v>
      </c>
      <c r="M111" s="130" t="s">
        <v>868</v>
      </c>
    </row>
    <row r="112" spans="2:13" x14ac:dyDescent="0.3">
      <c r="B112" s="141" t="s">
        <v>907</v>
      </c>
      <c r="C112" s="98" t="s">
        <v>1021</v>
      </c>
      <c r="D112" s="98" t="s">
        <v>179</v>
      </c>
      <c r="E112" s="82" t="s">
        <v>168</v>
      </c>
      <c r="F112" s="98"/>
      <c r="G112" s="99">
        <v>2.85</v>
      </c>
      <c r="H112" s="100">
        <v>4.99</v>
      </c>
      <c r="I112" s="82">
        <v>12</v>
      </c>
      <c r="J112" s="77"/>
      <c r="K112" s="109">
        <f>Table1[[#This Row],[Cases Ordered]]*Table1[[#This Row],[Units Per Case]]</f>
        <v>0</v>
      </c>
      <c r="L112" s="110">
        <f>_xlfn.IFNA(IF($F$15="Yes",Table1[[#This Row],[Total Units Ordered]]*Table1[[#This Row],[Wholesale]]*0.95,Table1[[#This Row],[Total Units Ordered]]*Table1[[#This Row],[Wholesale]]),0)</f>
        <v>0</v>
      </c>
      <c r="M112" s="130" t="s">
        <v>868</v>
      </c>
    </row>
    <row r="113" spans="2:13" x14ac:dyDescent="0.3">
      <c r="B113" s="141" t="s">
        <v>908</v>
      </c>
      <c r="C113" s="98" t="s">
        <v>1022</v>
      </c>
      <c r="D113" s="98" t="s">
        <v>176</v>
      </c>
      <c r="E113" s="82" t="s">
        <v>175</v>
      </c>
      <c r="F113" s="98"/>
      <c r="G113" s="99">
        <v>2.85</v>
      </c>
      <c r="H113" s="100">
        <v>4.99</v>
      </c>
      <c r="I113" s="82" t="s">
        <v>17</v>
      </c>
      <c r="J113" s="77"/>
      <c r="K113" s="109">
        <f>Table1[[#This Row],[Cases Ordered]]*Table1[[#This Row],[Units Per Case]]</f>
        <v>0</v>
      </c>
      <c r="L113" s="110">
        <f>_xlfn.IFNA(IF($F$15="Yes",Table1[[#This Row],[Total Units Ordered]]*Table1[[#This Row],[Wholesale]]*0.95,Table1[[#This Row],[Total Units Ordered]]*Table1[[#This Row],[Wholesale]]),0)</f>
        <v>0</v>
      </c>
      <c r="M113" s="130" t="s">
        <v>868</v>
      </c>
    </row>
    <row r="114" spans="2:13" x14ac:dyDescent="0.3">
      <c r="B114" s="141" t="s">
        <v>908</v>
      </c>
      <c r="C114" s="98" t="s">
        <v>1023</v>
      </c>
      <c r="D114" s="98" t="s">
        <v>172</v>
      </c>
      <c r="E114" s="82" t="s">
        <v>162</v>
      </c>
      <c r="F114" s="98"/>
      <c r="G114" s="99">
        <v>2.85</v>
      </c>
      <c r="H114" s="100">
        <v>4.99</v>
      </c>
      <c r="I114" s="82" t="s">
        <v>17</v>
      </c>
      <c r="J114" s="77"/>
      <c r="K114" s="109">
        <f>Table1[[#This Row],[Cases Ordered]]*Table1[[#This Row],[Units Per Case]]</f>
        <v>0</v>
      </c>
      <c r="L114" s="110">
        <f>_xlfn.IFNA(IF($F$15="Yes",Table1[[#This Row],[Total Units Ordered]]*Table1[[#This Row],[Wholesale]]*0.95,Table1[[#This Row],[Total Units Ordered]]*Table1[[#This Row],[Wholesale]]),0)</f>
        <v>0</v>
      </c>
      <c r="M114" s="130" t="s">
        <v>868</v>
      </c>
    </row>
    <row r="115" spans="2:13" x14ac:dyDescent="0.3">
      <c r="B115" s="141" t="s">
        <v>909</v>
      </c>
      <c r="C115" s="98" t="s">
        <v>1024</v>
      </c>
      <c r="D115" s="98" t="s">
        <v>182</v>
      </c>
      <c r="E115" s="82" t="s">
        <v>166</v>
      </c>
      <c r="F115" s="98"/>
      <c r="G115" s="99">
        <v>2.85</v>
      </c>
      <c r="H115" s="100">
        <v>4.99</v>
      </c>
      <c r="I115" s="82">
        <v>12</v>
      </c>
      <c r="J115" s="77"/>
      <c r="K115" s="109">
        <f>Table1[[#This Row],[Cases Ordered]]*Table1[[#This Row],[Units Per Case]]</f>
        <v>0</v>
      </c>
      <c r="L115" s="110">
        <f>_xlfn.IFNA(IF($F$15="Yes",Table1[[#This Row],[Total Units Ordered]]*Table1[[#This Row],[Wholesale]]*0.95,Table1[[#This Row],[Total Units Ordered]]*Table1[[#This Row],[Wholesale]]),0)</f>
        <v>0</v>
      </c>
      <c r="M115" s="130" t="s">
        <v>868</v>
      </c>
    </row>
    <row r="116" spans="2:13" x14ac:dyDescent="0.3">
      <c r="B116" s="141" t="s">
        <v>909</v>
      </c>
      <c r="C116" s="98" t="s">
        <v>1025</v>
      </c>
      <c r="D116" s="98" t="s">
        <v>811</v>
      </c>
      <c r="E116" s="82" t="s">
        <v>812</v>
      </c>
      <c r="F116" s="98"/>
      <c r="G116" s="99">
        <v>3.7</v>
      </c>
      <c r="H116" s="100">
        <v>6.49</v>
      </c>
      <c r="I116" s="82" t="s">
        <v>17</v>
      </c>
      <c r="J116" s="77"/>
      <c r="K116" s="109">
        <f>Table1[[#This Row],[Cases Ordered]]*Table1[[#This Row],[Units Per Case]]</f>
        <v>0</v>
      </c>
      <c r="L116" s="110">
        <f>_xlfn.IFNA(IF($F$15="Yes",Table1[[#This Row],[Total Units Ordered]]*Table1[[#This Row],[Wholesale]]*0.95,Table1[[#This Row],[Total Units Ordered]]*Table1[[#This Row],[Wholesale]]),0)</f>
        <v>0</v>
      </c>
      <c r="M116" s="130" t="s">
        <v>868</v>
      </c>
    </row>
    <row r="117" spans="2:13" x14ac:dyDescent="0.3">
      <c r="B117" s="141" t="s">
        <v>902</v>
      </c>
      <c r="C117" s="98" t="s">
        <v>1026</v>
      </c>
      <c r="D117" s="98" t="s">
        <v>177</v>
      </c>
      <c r="E117" s="82" t="s">
        <v>178</v>
      </c>
      <c r="F117" s="98"/>
      <c r="G117" s="99">
        <v>4.2</v>
      </c>
      <c r="H117" s="100">
        <v>7.49</v>
      </c>
      <c r="I117" s="82" t="s">
        <v>9</v>
      </c>
      <c r="J117" s="77"/>
      <c r="K117" s="109">
        <f>Table1[[#This Row],[Cases Ordered]]*Table1[[#This Row],[Units Per Case]]</f>
        <v>0</v>
      </c>
      <c r="L117" s="110">
        <f>_xlfn.IFNA(IF($F$15="Yes",Table1[[#This Row],[Total Units Ordered]]*Table1[[#This Row],[Wholesale]]*0.95,Table1[[#This Row],[Total Units Ordered]]*Table1[[#This Row],[Wholesale]]),0)</f>
        <v>0</v>
      </c>
      <c r="M117" s="130" t="s">
        <v>868</v>
      </c>
    </row>
    <row r="118" spans="2:13" x14ac:dyDescent="0.3">
      <c r="B118" s="141" t="s">
        <v>385</v>
      </c>
      <c r="C118" s="98" t="s">
        <v>1027</v>
      </c>
      <c r="D118" s="98" t="s">
        <v>184</v>
      </c>
      <c r="E118" s="82" t="s">
        <v>185</v>
      </c>
      <c r="F118" s="98"/>
      <c r="G118" s="99">
        <v>3.6</v>
      </c>
      <c r="H118" s="100">
        <v>6.99</v>
      </c>
      <c r="I118" s="82" t="s">
        <v>54</v>
      </c>
      <c r="J118" s="77"/>
      <c r="K118" s="109">
        <f>Table1[[#This Row],[Cases Ordered]]*Table1[[#This Row],[Units Per Case]]</f>
        <v>0</v>
      </c>
      <c r="L118" s="110">
        <f>_xlfn.IFNA(IF($F$15="Yes",Table1[[#This Row],[Total Units Ordered]]*Table1[[#This Row],[Wholesale]]*0.95,Table1[[#This Row],[Total Units Ordered]]*Table1[[#This Row],[Wholesale]]),0)</f>
        <v>0</v>
      </c>
      <c r="M118" s="130" t="s">
        <v>888</v>
      </c>
    </row>
    <row r="119" spans="2:13" s="63" customFormat="1" ht="18" x14ac:dyDescent="0.3">
      <c r="B119" s="151"/>
      <c r="C119" s="93" t="s">
        <v>874</v>
      </c>
      <c r="D119" s="94"/>
      <c r="E119" s="83"/>
      <c r="F119" s="95"/>
      <c r="G119" s="96"/>
      <c r="H119" s="97"/>
      <c r="I119" s="96"/>
      <c r="J119" s="86"/>
      <c r="K119" s="108"/>
      <c r="L119" s="84"/>
      <c r="M119" s="149"/>
    </row>
    <row r="120" spans="2:13" x14ac:dyDescent="0.3">
      <c r="B120" s="141" t="s">
        <v>912</v>
      </c>
      <c r="C120" s="98" t="s">
        <v>1033</v>
      </c>
      <c r="D120" s="98" t="s">
        <v>222</v>
      </c>
      <c r="E120" s="82" t="s">
        <v>223</v>
      </c>
      <c r="F120" s="98"/>
      <c r="G120" s="99">
        <v>8.27</v>
      </c>
      <c r="H120" s="100">
        <v>15.49</v>
      </c>
      <c r="I120" s="82" t="s">
        <v>17</v>
      </c>
      <c r="J120" s="77"/>
      <c r="K120" s="109">
        <f>Table1[[#This Row],[Cases Ordered]]*Table1[[#This Row],[Units Per Case]]</f>
        <v>0</v>
      </c>
      <c r="L120" s="110">
        <f>_xlfn.IFNA(IF($F$15="Yes",Table1[[#This Row],[Total Units Ordered]]*Table1[[#This Row],[Wholesale]]*0.95,Table1[[#This Row],[Total Units Ordered]]*Table1[[#This Row],[Wholesale]]),0)</f>
        <v>0</v>
      </c>
      <c r="M120" s="130" t="s">
        <v>868</v>
      </c>
    </row>
    <row r="121" spans="2:13" x14ac:dyDescent="0.3">
      <c r="B121" s="141" t="s">
        <v>912</v>
      </c>
      <c r="C121" s="98" t="s">
        <v>1033</v>
      </c>
      <c r="D121" s="98" t="s">
        <v>189</v>
      </c>
      <c r="E121" s="82" t="s">
        <v>223</v>
      </c>
      <c r="F121" s="98"/>
      <c r="G121" s="99">
        <v>8.27</v>
      </c>
      <c r="H121" s="100">
        <v>15.49</v>
      </c>
      <c r="I121" s="82" t="s">
        <v>17</v>
      </c>
      <c r="J121" s="77"/>
      <c r="K121" s="109">
        <f>Table1[[#This Row],[Cases Ordered]]*Table1[[#This Row],[Units Per Case]]</f>
        <v>0</v>
      </c>
      <c r="L121" s="110">
        <f>_xlfn.IFNA(IF($F$15="Yes",Table1[[#This Row],[Total Units Ordered]]*Table1[[#This Row],[Wholesale]]*0.95,Table1[[#This Row],[Total Units Ordered]]*Table1[[#This Row],[Wholesale]]),0)</f>
        <v>0</v>
      </c>
      <c r="M121" s="130" t="s">
        <v>868</v>
      </c>
    </row>
    <row r="122" spans="2:13" x14ac:dyDescent="0.3">
      <c r="B122" s="141" t="s">
        <v>912</v>
      </c>
      <c r="C122" s="98" t="s">
        <v>1034</v>
      </c>
      <c r="D122" s="98" t="s">
        <v>414</v>
      </c>
      <c r="E122" s="82" t="s">
        <v>415</v>
      </c>
      <c r="F122" s="98"/>
      <c r="G122" s="99">
        <v>8.27</v>
      </c>
      <c r="H122" s="100">
        <v>15.49</v>
      </c>
      <c r="I122" s="82" t="s">
        <v>17</v>
      </c>
      <c r="J122" s="77"/>
      <c r="K122" s="109">
        <f>Table1[[#This Row],[Cases Ordered]]*Table1[[#This Row],[Units Per Case]]</f>
        <v>0</v>
      </c>
      <c r="L122" s="110">
        <f>_xlfn.IFNA(IF($F$15="Yes",Table1[[#This Row],[Total Units Ordered]]*Table1[[#This Row],[Wholesale]]*0.95,Table1[[#This Row],[Total Units Ordered]]*Table1[[#This Row],[Wholesale]]),0)</f>
        <v>0</v>
      </c>
      <c r="M122" s="130" t="s">
        <v>868</v>
      </c>
    </row>
    <row r="123" spans="2:13" x14ac:dyDescent="0.3">
      <c r="B123" s="141" t="s">
        <v>913</v>
      </c>
      <c r="C123" s="98" t="s">
        <v>1035</v>
      </c>
      <c r="D123" s="98" t="s">
        <v>842</v>
      </c>
      <c r="E123" s="82" t="s">
        <v>843</v>
      </c>
      <c r="F123" s="98" t="s">
        <v>831</v>
      </c>
      <c r="G123" s="99">
        <v>2.84</v>
      </c>
      <c r="H123" s="100">
        <v>5.49</v>
      </c>
      <c r="I123" s="82" t="s">
        <v>17</v>
      </c>
      <c r="J123" s="77"/>
      <c r="K123" s="109">
        <f>Table1[[#This Row],[Cases Ordered]]*Table1[[#This Row],[Units Per Case]]</f>
        <v>0</v>
      </c>
      <c r="L123" s="110">
        <f>_xlfn.IFNA(IF($F$15="Yes",Table1[[#This Row],[Total Units Ordered]]*Table1[[#This Row],[Wholesale]]*0.95,Table1[[#This Row],[Total Units Ordered]]*Table1[[#This Row],[Wholesale]]),0)</f>
        <v>0</v>
      </c>
      <c r="M123" s="130" t="s">
        <v>868</v>
      </c>
    </row>
    <row r="124" spans="2:13" x14ac:dyDescent="0.3">
      <c r="B124" s="141" t="s">
        <v>913</v>
      </c>
      <c r="C124" s="98" t="s">
        <v>1036</v>
      </c>
      <c r="D124" s="98" t="s">
        <v>232</v>
      </c>
      <c r="E124" s="82" t="s">
        <v>196</v>
      </c>
      <c r="F124" s="98"/>
      <c r="G124" s="99">
        <v>3.6</v>
      </c>
      <c r="H124" s="100">
        <v>6.99</v>
      </c>
      <c r="I124" s="82" t="s">
        <v>17</v>
      </c>
      <c r="J124" s="77"/>
      <c r="K124" s="109">
        <f>Table1[[#This Row],[Cases Ordered]]*Table1[[#This Row],[Units Per Case]]</f>
        <v>0</v>
      </c>
      <c r="L124" s="110">
        <f>_xlfn.IFNA(IF($F$15="Yes",Table1[[#This Row],[Total Units Ordered]]*Table1[[#This Row],[Wholesale]]*0.95,Table1[[#This Row],[Total Units Ordered]]*Table1[[#This Row],[Wholesale]]),0)</f>
        <v>0</v>
      </c>
      <c r="M124" s="130" t="s">
        <v>868</v>
      </c>
    </row>
    <row r="125" spans="2:13" x14ac:dyDescent="0.3">
      <c r="B125" s="141" t="s">
        <v>913</v>
      </c>
      <c r="C125" s="98" t="s">
        <v>1037</v>
      </c>
      <c r="D125" s="98" t="s">
        <v>235</v>
      </c>
      <c r="E125" s="82" t="s">
        <v>236</v>
      </c>
      <c r="F125" s="98"/>
      <c r="G125" s="99">
        <v>5.83</v>
      </c>
      <c r="H125" s="100">
        <v>10.99</v>
      </c>
      <c r="I125" s="82" t="s">
        <v>17</v>
      </c>
      <c r="J125" s="77"/>
      <c r="K125" s="109">
        <f>Table1[[#This Row],[Cases Ordered]]*Table1[[#This Row],[Units Per Case]]</f>
        <v>0</v>
      </c>
      <c r="L125" s="110">
        <f>_xlfn.IFNA(IF($F$15="Yes",Table1[[#This Row],[Total Units Ordered]]*Table1[[#This Row],[Wholesale]]*0.95,Table1[[#This Row],[Total Units Ordered]]*Table1[[#This Row],[Wholesale]]),0)</f>
        <v>0</v>
      </c>
      <c r="M125" s="130" t="s">
        <v>868</v>
      </c>
    </row>
    <row r="126" spans="2:13" x14ac:dyDescent="0.3">
      <c r="B126" s="141" t="s">
        <v>913</v>
      </c>
      <c r="C126" s="98" t="s">
        <v>1038</v>
      </c>
      <c r="D126" s="98" t="s">
        <v>230</v>
      </c>
      <c r="E126" s="82" t="s">
        <v>231</v>
      </c>
      <c r="F126" s="98"/>
      <c r="G126" s="99">
        <v>5.83</v>
      </c>
      <c r="H126" s="100">
        <v>10.99</v>
      </c>
      <c r="I126" s="82" t="s">
        <v>17</v>
      </c>
      <c r="J126" s="77"/>
      <c r="K126" s="109">
        <f>Table1[[#This Row],[Cases Ordered]]*Table1[[#This Row],[Units Per Case]]</f>
        <v>0</v>
      </c>
      <c r="L126" s="110">
        <f>_xlfn.IFNA(IF($F$15="Yes",Table1[[#This Row],[Total Units Ordered]]*Table1[[#This Row],[Wholesale]]*0.95,Table1[[#This Row],[Total Units Ordered]]*Table1[[#This Row],[Wholesale]]),0)</f>
        <v>0</v>
      </c>
      <c r="M126" s="130" t="s">
        <v>868</v>
      </c>
    </row>
    <row r="127" spans="2:13" x14ac:dyDescent="0.3">
      <c r="B127" s="141" t="s">
        <v>913</v>
      </c>
      <c r="C127" s="98" t="s">
        <v>1039</v>
      </c>
      <c r="D127" s="98" t="s">
        <v>199</v>
      </c>
      <c r="E127" s="82" t="s">
        <v>200</v>
      </c>
      <c r="F127" s="98"/>
      <c r="G127" s="99">
        <v>3.6</v>
      </c>
      <c r="H127" s="100">
        <v>6.79</v>
      </c>
      <c r="I127" s="82" t="s">
        <v>17</v>
      </c>
      <c r="J127" s="77"/>
      <c r="K127" s="109">
        <f>Table1[[#This Row],[Cases Ordered]]*Table1[[#This Row],[Units Per Case]]</f>
        <v>0</v>
      </c>
      <c r="L127" s="110">
        <f>_xlfn.IFNA(IF($F$15="Yes",Table1[[#This Row],[Total Units Ordered]]*Table1[[#This Row],[Wholesale]]*0.95,Table1[[#This Row],[Total Units Ordered]]*Table1[[#This Row],[Wholesale]]),0)</f>
        <v>0</v>
      </c>
      <c r="M127" s="130" t="s">
        <v>868</v>
      </c>
    </row>
    <row r="128" spans="2:13" x14ac:dyDescent="0.3">
      <c r="B128" s="141" t="s">
        <v>913</v>
      </c>
      <c r="C128" s="98" t="s">
        <v>1040</v>
      </c>
      <c r="D128" s="98" t="s">
        <v>218</v>
      </c>
      <c r="E128" s="82" t="s">
        <v>219</v>
      </c>
      <c r="F128" s="98"/>
      <c r="G128" s="99">
        <v>3.6</v>
      </c>
      <c r="H128" s="100">
        <v>6.99</v>
      </c>
      <c r="I128" s="82" t="s">
        <v>17</v>
      </c>
      <c r="J128" s="77"/>
      <c r="K128" s="109">
        <f>Table1[[#This Row],[Cases Ordered]]*Table1[[#This Row],[Units Per Case]]</f>
        <v>0</v>
      </c>
      <c r="L128" s="110">
        <f>_xlfn.IFNA(IF($F$15="Yes",Table1[[#This Row],[Total Units Ordered]]*Table1[[#This Row],[Wholesale]]*0.95,Table1[[#This Row],[Total Units Ordered]]*Table1[[#This Row],[Wholesale]]),0)</f>
        <v>0</v>
      </c>
      <c r="M128" s="130" t="s">
        <v>868</v>
      </c>
    </row>
    <row r="129" spans="2:13" x14ac:dyDescent="0.3">
      <c r="B129" s="141" t="s">
        <v>913</v>
      </c>
      <c r="C129" s="98" t="s">
        <v>1041</v>
      </c>
      <c r="D129" s="98" t="s">
        <v>207</v>
      </c>
      <c r="E129" s="82" t="s">
        <v>208</v>
      </c>
      <c r="F129" s="98"/>
      <c r="G129" s="99">
        <v>4.72</v>
      </c>
      <c r="H129" s="100">
        <v>8.7899999999999991</v>
      </c>
      <c r="I129" s="82" t="s">
        <v>17</v>
      </c>
      <c r="J129" s="77"/>
      <c r="K129" s="109">
        <f>Table1[[#This Row],[Cases Ordered]]*Table1[[#This Row],[Units Per Case]]</f>
        <v>0</v>
      </c>
      <c r="L129" s="110">
        <f>_xlfn.IFNA(IF($F$15="Yes",Table1[[#This Row],[Total Units Ordered]]*Table1[[#This Row],[Wholesale]]*0.95,Table1[[#This Row],[Total Units Ordered]]*Table1[[#This Row],[Wholesale]]),0)</f>
        <v>0</v>
      </c>
      <c r="M129" s="130" t="s">
        <v>868</v>
      </c>
    </row>
    <row r="130" spans="2:13" x14ac:dyDescent="0.3">
      <c r="B130" s="141" t="s">
        <v>913</v>
      </c>
      <c r="C130" s="98" t="s">
        <v>1040</v>
      </c>
      <c r="D130" s="98" t="s">
        <v>190</v>
      </c>
      <c r="E130" s="82" t="s">
        <v>191</v>
      </c>
      <c r="F130" s="98"/>
      <c r="G130" s="99">
        <v>3.6</v>
      </c>
      <c r="H130" s="100">
        <v>6.99</v>
      </c>
      <c r="I130" s="82" t="s">
        <v>17</v>
      </c>
      <c r="J130" s="77"/>
      <c r="K130" s="109">
        <f>Table1[[#This Row],[Cases Ordered]]*Table1[[#This Row],[Units Per Case]]</f>
        <v>0</v>
      </c>
      <c r="L130" s="110">
        <f>_xlfn.IFNA(IF($F$15="Yes",Table1[[#This Row],[Total Units Ordered]]*Table1[[#This Row],[Wholesale]]*0.95,Table1[[#This Row],[Total Units Ordered]]*Table1[[#This Row],[Wholesale]]),0)</f>
        <v>0</v>
      </c>
      <c r="M130" s="130" t="s">
        <v>868</v>
      </c>
    </row>
    <row r="131" spans="2:13" x14ac:dyDescent="0.3">
      <c r="B131" s="141" t="s">
        <v>913</v>
      </c>
      <c r="C131" s="98" t="s">
        <v>1042</v>
      </c>
      <c r="D131" s="98" t="s">
        <v>229</v>
      </c>
      <c r="E131" s="82" t="s">
        <v>214</v>
      </c>
      <c r="F131" s="98"/>
      <c r="G131" s="99">
        <v>2.4900000000000002</v>
      </c>
      <c r="H131" s="100">
        <v>4.79</v>
      </c>
      <c r="I131" s="82" t="s">
        <v>17</v>
      </c>
      <c r="J131" s="77"/>
      <c r="K131" s="109">
        <f>Table1[[#This Row],[Cases Ordered]]*Table1[[#This Row],[Units Per Case]]</f>
        <v>0</v>
      </c>
      <c r="L131" s="110">
        <f>_xlfn.IFNA(IF($F$15="Yes",Table1[[#This Row],[Total Units Ordered]]*Table1[[#This Row],[Wholesale]]*0.95,Table1[[#This Row],[Total Units Ordered]]*Table1[[#This Row],[Wholesale]]),0)</f>
        <v>0</v>
      </c>
      <c r="M131" s="130" t="s">
        <v>868</v>
      </c>
    </row>
    <row r="132" spans="2:13" x14ac:dyDescent="0.3">
      <c r="B132" s="141" t="s">
        <v>910</v>
      </c>
      <c r="C132" s="98" t="s">
        <v>1028</v>
      </c>
      <c r="D132" s="98" t="s">
        <v>203</v>
      </c>
      <c r="E132" s="82" t="s">
        <v>198</v>
      </c>
      <c r="F132" s="98"/>
      <c r="G132" s="99">
        <v>5.82</v>
      </c>
      <c r="H132" s="100">
        <v>11.99</v>
      </c>
      <c r="I132" s="82" t="s">
        <v>17</v>
      </c>
      <c r="J132" s="77"/>
      <c r="K132" s="109">
        <f>Table1[[#This Row],[Cases Ordered]]*Table1[[#This Row],[Units Per Case]]</f>
        <v>0</v>
      </c>
      <c r="L132" s="110">
        <f>_xlfn.IFNA(IF($F$15="Yes",Table1[[#This Row],[Total Units Ordered]]*Table1[[#This Row],[Wholesale]]*0.95,Table1[[#This Row],[Total Units Ordered]]*Table1[[#This Row],[Wholesale]]),0)</f>
        <v>0</v>
      </c>
      <c r="M132" s="130" t="s">
        <v>868</v>
      </c>
    </row>
    <row r="133" spans="2:13" x14ac:dyDescent="0.3">
      <c r="B133" s="141" t="s">
        <v>910</v>
      </c>
      <c r="C133" s="98" t="s">
        <v>1029</v>
      </c>
      <c r="D133" s="98" t="s">
        <v>215</v>
      </c>
      <c r="E133" s="82" t="s">
        <v>216</v>
      </c>
      <c r="F133" s="98"/>
      <c r="G133" s="99">
        <v>6.93</v>
      </c>
      <c r="H133" s="100">
        <v>13.99</v>
      </c>
      <c r="I133" s="82" t="s">
        <v>17</v>
      </c>
      <c r="J133" s="77"/>
      <c r="K133" s="109">
        <f>Table1[[#This Row],[Cases Ordered]]*Table1[[#This Row],[Units Per Case]]</f>
        <v>0</v>
      </c>
      <c r="L133" s="110">
        <f>_xlfn.IFNA(IF($F$15="Yes",Table1[[#This Row],[Total Units Ordered]]*Table1[[#This Row],[Wholesale]]*0.95,Table1[[#This Row],[Total Units Ordered]]*Table1[[#This Row],[Wholesale]]),0)</f>
        <v>0</v>
      </c>
      <c r="M133" s="130" t="s">
        <v>868</v>
      </c>
    </row>
    <row r="134" spans="2:13" x14ac:dyDescent="0.3">
      <c r="B134" s="141" t="s">
        <v>910</v>
      </c>
      <c r="C134" s="98" t="s">
        <v>1030</v>
      </c>
      <c r="D134" s="98" t="s">
        <v>187</v>
      </c>
      <c r="E134" s="82" t="s">
        <v>188</v>
      </c>
      <c r="F134" s="98"/>
      <c r="G134" s="99">
        <v>7.76</v>
      </c>
      <c r="H134" s="100">
        <v>15.99</v>
      </c>
      <c r="I134" s="82" t="s">
        <v>17</v>
      </c>
      <c r="J134" s="77"/>
      <c r="K134" s="109">
        <f>Table1[[#This Row],[Cases Ordered]]*Table1[[#This Row],[Units Per Case]]</f>
        <v>0</v>
      </c>
      <c r="L134" s="110">
        <f>_xlfn.IFNA(IF($F$15="Yes",Table1[[#This Row],[Total Units Ordered]]*Table1[[#This Row],[Wholesale]]*0.95,Table1[[#This Row],[Total Units Ordered]]*Table1[[#This Row],[Wholesale]]),0)</f>
        <v>0</v>
      </c>
      <c r="M134" s="130" t="s">
        <v>868</v>
      </c>
    </row>
    <row r="135" spans="2:13" x14ac:dyDescent="0.3">
      <c r="B135" s="141" t="s">
        <v>911</v>
      </c>
      <c r="C135" s="98" t="s">
        <v>1031</v>
      </c>
      <c r="D135" s="98" t="s">
        <v>194</v>
      </c>
      <c r="E135" s="82" t="s">
        <v>195</v>
      </c>
      <c r="F135" s="98"/>
      <c r="G135" s="99">
        <v>16.059999999999999</v>
      </c>
      <c r="H135" s="100">
        <v>31.99</v>
      </c>
      <c r="I135" s="82" t="s">
        <v>11</v>
      </c>
      <c r="J135" s="77"/>
      <c r="K135" s="109">
        <f>Table1[[#This Row],[Cases Ordered]]*Table1[[#This Row],[Units Per Case]]</f>
        <v>0</v>
      </c>
      <c r="L135" s="110">
        <f>_xlfn.IFNA(IF($F$15="Yes",Table1[[#This Row],[Total Units Ordered]]*Table1[[#This Row],[Wholesale]]*0.95,Table1[[#This Row],[Total Units Ordered]]*Table1[[#This Row],[Wholesale]]),0)</f>
        <v>0</v>
      </c>
      <c r="M135" s="130" t="s">
        <v>868</v>
      </c>
    </row>
    <row r="136" spans="2:13" x14ac:dyDescent="0.3">
      <c r="B136" s="141" t="s">
        <v>911</v>
      </c>
      <c r="C136" s="98" t="s">
        <v>1032</v>
      </c>
      <c r="D136" s="98" t="s">
        <v>224</v>
      </c>
      <c r="E136" s="82" t="s">
        <v>225</v>
      </c>
      <c r="F136" s="98"/>
      <c r="G136" s="99">
        <v>16.059999999999999</v>
      </c>
      <c r="H136" s="100">
        <v>31.99</v>
      </c>
      <c r="I136" s="82" t="s">
        <v>11</v>
      </c>
      <c r="J136" s="77"/>
      <c r="K136" s="109">
        <f>Table1[[#This Row],[Cases Ordered]]*Table1[[#This Row],[Units Per Case]]</f>
        <v>0</v>
      </c>
      <c r="L136" s="110">
        <f>_xlfn.IFNA(IF($F$15="Yes",Table1[[#This Row],[Total Units Ordered]]*Table1[[#This Row],[Wholesale]]*0.95,Table1[[#This Row],[Total Units Ordered]]*Table1[[#This Row],[Wholesale]]),0)</f>
        <v>0</v>
      </c>
      <c r="M136" s="130" t="s">
        <v>868</v>
      </c>
    </row>
    <row r="137" spans="2:13" x14ac:dyDescent="0.3">
      <c r="B137" s="141" t="s">
        <v>914</v>
      </c>
      <c r="C137" s="98" t="s">
        <v>1043</v>
      </c>
      <c r="D137" s="98" t="s">
        <v>233</v>
      </c>
      <c r="E137" s="82" t="s">
        <v>234</v>
      </c>
      <c r="F137" s="98"/>
      <c r="G137" s="99">
        <v>4.26</v>
      </c>
      <c r="H137" s="100">
        <v>8.49</v>
      </c>
      <c r="I137" s="82" t="s">
        <v>17</v>
      </c>
      <c r="J137" s="77"/>
      <c r="K137" s="109">
        <f>Table1[[#This Row],[Cases Ordered]]*Table1[[#This Row],[Units Per Case]]</f>
        <v>0</v>
      </c>
      <c r="L137" s="110">
        <f>_xlfn.IFNA(IF($F$15="Yes",Table1[[#This Row],[Total Units Ordered]]*Table1[[#This Row],[Wholesale]]*0.95,Table1[[#This Row],[Total Units Ordered]]*Table1[[#This Row],[Wholesale]]),0)</f>
        <v>0</v>
      </c>
      <c r="M137" s="130" t="s">
        <v>868</v>
      </c>
    </row>
    <row r="138" spans="2:13" x14ac:dyDescent="0.3">
      <c r="B138" s="141" t="s">
        <v>914</v>
      </c>
      <c r="C138" s="98" t="s">
        <v>1044</v>
      </c>
      <c r="D138" s="98" t="s">
        <v>220</v>
      </c>
      <c r="E138" s="82" t="s">
        <v>221</v>
      </c>
      <c r="F138" s="98"/>
      <c r="G138" s="99">
        <v>9.4700000000000006</v>
      </c>
      <c r="H138" s="100">
        <v>17.989999999999998</v>
      </c>
      <c r="I138" s="82" t="s">
        <v>17</v>
      </c>
      <c r="J138" s="77"/>
      <c r="K138" s="109">
        <f>Table1[[#This Row],[Cases Ordered]]*Table1[[#This Row],[Units Per Case]]</f>
        <v>0</v>
      </c>
      <c r="L138" s="110">
        <f>_xlfn.IFNA(IF($F$15="Yes",Table1[[#This Row],[Total Units Ordered]]*Table1[[#This Row],[Wholesale]]*0.95,Table1[[#This Row],[Total Units Ordered]]*Table1[[#This Row],[Wholesale]]),0)</f>
        <v>0</v>
      </c>
      <c r="M138" s="130" t="s">
        <v>868</v>
      </c>
    </row>
    <row r="139" spans="2:13" x14ac:dyDescent="0.3">
      <c r="B139" s="141" t="s">
        <v>915</v>
      </c>
      <c r="C139" s="98" t="s">
        <v>1045</v>
      </c>
      <c r="D139" s="98" t="s">
        <v>217</v>
      </c>
      <c r="E139" s="82" t="s">
        <v>202</v>
      </c>
      <c r="F139" s="98"/>
      <c r="G139" s="99">
        <v>5.6</v>
      </c>
      <c r="H139" s="100">
        <v>10.99</v>
      </c>
      <c r="I139" s="82" t="s">
        <v>17</v>
      </c>
      <c r="J139" s="77"/>
      <c r="K139" s="109">
        <f>Table1[[#This Row],[Cases Ordered]]*Table1[[#This Row],[Units Per Case]]</f>
        <v>0</v>
      </c>
      <c r="L139" s="110">
        <f>_xlfn.IFNA(IF($F$15="Yes",Table1[[#This Row],[Total Units Ordered]]*Table1[[#This Row],[Wholesale]]*0.95,Table1[[#This Row],[Total Units Ordered]]*Table1[[#This Row],[Wholesale]]),0)</f>
        <v>0</v>
      </c>
      <c r="M139" s="130" t="s">
        <v>868</v>
      </c>
    </row>
    <row r="140" spans="2:13" x14ac:dyDescent="0.3">
      <c r="B140" s="141" t="s">
        <v>915</v>
      </c>
      <c r="C140" s="98" t="s">
        <v>1046</v>
      </c>
      <c r="D140" s="98" t="s">
        <v>211</v>
      </c>
      <c r="E140" s="82" t="s">
        <v>212</v>
      </c>
      <c r="F140" s="98"/>
      <c r="G140" s="99">
        <v>4.4400000000000004</v>
      </c>
      <c r="H140" s="100">
        <v>8.7899999999999991</v>
      </c>
      <c r="I140" s="82" t="s">
        <v>17</v>
      </c>
      <c r="J140" s="77"/>
      <c r="K140" s="109">
        <f>Table1[[#This Row],[Cases Ordered]]*Table1[[#This Row],[Units Per Case]]</f>
        <v>0</v>
      </c>
      <c r="L140" s="110">
        <f>_xlfn.IFNA(IF($F$15="Yes",Table1[[#This Row],[Total Units Ordered]]*Table1[[#This Row],[Wholesale]]*0.95,Table1[[#This Row],[Total Units Ordered]]*Table1[[#This Row],[Wholesale]]),0)</f>
        <v>0</v>
      </c>
      <c r="M140" s="130" t="s">
        <v>868</v>
      </c>
    </row>
    <row r="141" spans="2:13" x14ac:dyDescent="0.3">
      <c r="B141" s="141" t="s">
        <v>915</v>
      </c>
      <c r="C141" s="98" t="s">
        <v>1047</v>
      </c>
      <c r="D141" s="98" t="s">
        <v>227</v>
      </c>
      <c r="E141" s="82" t="s">
        <v>228</v>
      </c>
      <c r="F141" s="98" t="s">
        <v>831</v>
      </c>
      <c r="G141" s="99">
        <v>4.4400000000000004</v>
      </c>
      <c r="H141" s="100">
        <v>8.7899999999999991</v>
      </c>
      <c r="I141" s="82" t="s">
        <v>17</v>
      </c>
      <c r="J141" s="77"/>
      <c r="K141" s="109">
        <f>Table1[[#This Row],[Cases Ordered]]*Table1[[#This Row],[Units Per Case]]</f>
        <v>0</v>
      </c>
      <c r="L141" s="110">
        <f>_xlfn.IFNA(IF($F$15="Yes",Table1[[#This Row],[Total Units Ordered]]*Table1[[#This Row],[Wholesale]]*0.95,Table1[[#This Row],[Total Units Ordered]]*Table1[[#This Row],[Wholesale]]),0)</f>
        <v>0</v>
      </c>
      <c r="M141" s="130" t="s">
        <v>868</v>
      </c>
    </row>
    <row r="142" spans="2:13" x14ac:dyDescent="0.3">
      <c r="B142" s="141" t="s">
        <v>915</v>
      </c>
      <c r="C142" s="98" t="s">
        <v>1048</v>
      </c>
      <c r="D142" s="98" t="s">
        <v>192</v>
      </c>
      <c r="E142" s="82" t="s">
        <v>193</v>
      </c>
      <c r="F142" s="98" t="s">
        <v>831</v>
      </c>
      <c r="G142" s="99">
        <v>4.4400000000000004</v>
      </c>
      <c r="H142" s="100">
        <v>8.99</v>
      </c>
      <c r="I142" s="82" t="s">
        <v>17</v>
      </c>
      <c r="J142" s="77"/>
      <c r="K142" s="109">
        <f>Table1[[#This Row],[Cases Ordered]]*Table1[[#This Row],[Units Per Case]]</f>
        <v>0</v>
      </c>
      <c r="L142" s="110">
        <f>_xlfn.IFNA(IF($F$15="Yes",Table1[[#This Row],[Total Units Ordered]]*Table1[[#This Row],[Wholesale]]*0.95,Table1[[#This Row],[Total Units Ordered]]*Table1[[#This Row],[Wholesale]]),0)</f>
        <v>0</v>
      </c>
      <c r="M142" s="130" t="s">
        <v>868</v>
      </c>
    </row>
    <row r="143" spans="2:13" x14ac:dyDescent="0.3">
      <c r="B143" s="141" t="s">
        <v>915</v>
      </c>
      <c r="C143" s="98" t="s">
        <v>1049</v>
      </c>
      <c r="D143" s="98" t="s">
        <v>205</v>
      </c>
      <c r="E143" s="82" t="s">
        <v>206</v>
      </c>
      <c r="F143" s="98" t="s">
        <v>831</v>
      </c>
      <c r="G143" s="99">
        <v>25.13</v>
      </c>
      <c r="H143" s="100">
        <v>41.99</v>
      </c>
      <c r="I143" s="82" t="s">
        <v>29</v>
      </c>
      <c r="J143" s="77"/>
      <c r="K143" s="109">
        <f>Table1[[#This Row],[Cases Ordered]]*Table1[[#This Row],[Units Per Case]]</f>
        <v>0</v>
      </c>
      <c r="L143" s="110">
        <f>_xlfn.IFNA(IF($F$15="Yes",Table1[[#This Row],[Total Units Ordered]]*Table1[[#This Row],[Wholesale]]*0.95,Table1[[#This Row],[Total Units Ordered]]*Table1[[#This Row],[Wholesale]]),0)</f>
        <v>0</v>
      </c>
      <c r="M143" s="130" t="s">
        <v>868</v>
      </c>
    </row>
    <row r="144" spans="2:13" x14ac:dyDescent="0.3">
      <c r="B144" s="141" t="s">
        <v>915</v>
      </c>
      <c r="C144" s="98" t="s">
        <v>1279</v>
      </c>
      <c r="D144" s="98" t="s">
        <v>1278</v>
      </c>
      <c r="E144" s="82" t="s">
        <v>1280</v>
      </c>
      <c r="F144" s="98" t="s">
        <v>1400</v>
      </c>
      <c r="G144" s="99">
        <v>5.6</v>
      </c>
      <c r="H144" s="100">
        <v>10.99</v>
      </c>
      <c r="I144" s="82" t="s">
        <v>17</v>
      </c>
      <c r="J144" s="159"/>
      <c r="K144" s="109">
        <f>Table1[[#This Row],[Cases Ordered]]*Table1[[#This Row],[Units Per Case]]</f>
        <v>0</v>
      </c>
      <c r="L144" s="110">
        <f>_xlfn.IFNA(IF($F$15="Yes",Table1[[#This Row],[Total Units Ordered]]*Table1[[#This Row],[Wholesale]]*0.95,Table1[[#This Row],[Total Units Ordered]]*Table1[[#This Row],[Wholesale]]),0)</f>
        <v>0</v>
      </c>
      <c r="M144" s="130" t="s">
        <v>868</v>
      </c>
    </row>
    <row r="145" spans="2:13" x14ac:dyDescent="0.3">
      <c r="B145" s="141" t="s">
        <v>915</v>
      </c>
      <c r="C145" s="98" t="s">
        <v>1282</v>
      </c>
      <c r="D145" s="98" t="s">
        <v>1281</v>
      </c>
      <c r="E145" s="82" t="s">
        <v>1283</v>
      </c>
      <c r="F145" s="98" t="s">
        <v>1400</v>
      </c>
      <c r="G145" s="99">
        <v>4.4400000000000004</v>
      </c>
      <c r="H145" s="100">
        <v>8.7899999999999991</v>
      </c>
      <c r="I145" s="82" t="s">
        <v>17</v>
      </c>
      <c r="J145" s="159"/>
      <c r="K145" s="109">
        <f>Table1[[#This Row],[Cases Ordered]]*Table1[[#This Row],[Units Per Case]]</f>
        <v>0</v>
      </c>
      <c r="L145" s="110">
        <f>_xlfn.IFNA(IF($F$15="Yes",Table1[[#This Row],[Total Units Ordered]]*Table1[[#This Row],[Wholesale]]*0.95,Table1[[#This Row],[Total Units Ordered]]*Table1[[#This Row],[Wholesale]]),0)</f>
        <v>0</v>
      </c>
      <c r="M145" s="130" t="s">
        <v>868</v>
      </c>
    </row>
    <row r="146" spans="2:13" x14ac:dyDescent="0.3">
      <c r="B146" s="141" t="s">
        <v>915</v>
      </c>
      <c r="C146" s="98" t="s">
        <v>1285</v>
      </c>
      <c r="D146" s="98" t="s">
        <v>1284</v>
      </c>
      <c r="E146" s="82" t="s">
        <v>1286</v>
      </c>
      <c r="F146" s="98" t="s">
        <v>1400</v>
      </c>
      <c r="G146" s="99">
        <v>5.6</v>
      </c>
      <c r="H146" s="100">
        <v>10.99</v>
      </c>
      <c r="I146" s="82" t="s">
        <v>17</v>
      </c>
      <c r="J146" s="159"/>
      <c r="K146" s="109">
        <f>Table1[[#This Row],[Cases Ordered]]*Table1[[#This Row],[Units Per Case]]</f>
        <v>0</v>
      </c>
      <c r="L146" s="110">
        <f>_xlfn.IFNA(IF($F$15="Yes",Table1[[#This Row],[Total Units Ordered]]*Table1[[#This Row],[Wholesale]]*0.95,Table1[[#This Row],[Total Units Ordered]]*Table1[[#This Row],[Wholesale]]),0)</f>
        <v>0</v>
      </c>
      <c r="M146" s="130" t="s">
        <v>868</v>
      </c>
    </row>
    <row r="147" spans="2:13" x14ac:dyDescent="0.3">
      <c r="B147" s="141" t="s">
        <v>915</v>
      </c>
      <c r="C147" s="98" t="s">
        <v>1288</v>
      </c>
      <c r="D147" s="98" t="s">
        <v>1287</v>
      </c>
      <c r="E147" s="82" t="s">
        <v>1289</v>
      </c>
      <c r="F147" s="98" t="s">
        <v>1400</v>
      </c>
      <c r="G147" s="99">
        <v>4.4400000000000004</v>
      </c>
      <c r="H147" s="100">
        <v>8.7899999999999991</v>
      </c>
      <c r="I147" s="82" t="s">
        <v>17</v>
      </c>
      <c r="J147" s="159"/>
      <c r="K147" s="109">
        <f>Table1[[#This Row],[Cases Ordered]]*Table1[[#This Row],[Units Per Case]]</f>
        <v>0</v>
      </c>
      <c r="L147" s="110">
        <f>_xlfn.IFNA(IF($F$15="Yes",Table1[[#This Row],[Total Units Ordered]]*Table1[[#This Row],[Wholesale]]*0.95,Table1[[#This Row],[Total Units Ordered]]*Table1[[#This Row],[Wholesale]]),0)</f>
        <v>0</v>
      </c>
      <c r="M147" s="130" t="s">
        <v>868</v>
      </c>
    </row>
    <row r="148" spans="2:13" s="63" customFormat="1" ht="18" x14ac:dyDescent="0.3">
      <c r="B148" s="151"/>
      <c r="C148" s="93" t="s">
        <v>875</v>
      </c>
      <c r="D148" s="94"/>
      <c r="E148" s="83"/>
      <c r="F148" s="95"/>
      <c r="G148" s="96"/>
      <c r="H148" s="97"/>
      <c r="I148" s="96"/>
      <c r="J148" s="86"/>
      <c r="K148" s="108"/>
      <c r="L148" s="84"/>
      <c r="M148" s="149"/>
    </row>
    <row r="149" spans="2:13" x14ac:dyDescent="0.3">
      <c r="B149" s="141" t="s">
        <v>916</v>
      </c>
      <c r="C149" s="98" t="s">
        <v>1050</v>
      </c>
      <c r="D149" s="98" t="s">
        <v>500</v>
      </c>
      <c r="E149" s="82" t="s">
        <v>501</v>
      </c>
      <c r="F149" s="98" t="s">
        <v>1401</v>
      </c>
      <c r="G149" s="101">
        <v>10.1</v>
      </c>
      <c r="H149" s="101">
        <v>18.489999999999998</v>
      </c>
      <c r="I149" s="82">
        <v>1</v>
      </c>
      <c r="J149" s="77"/>
      <c r="K149" s="109">
        <f>Table1[[#This Row],[Cases Ordered]]*Table1[[#This Row],[Units Per Case]]</f>
        <v>0</v>
      </c>
      <c r="L149" s="110">
        <f>_xlfn.IFNA(IF($F$15="Yes",Table1[[#This Row],[Total Units Ordered]]*Table1[[#This Row],[Wholesale]]*0.95,Table1[[#This Row],[Total Units Ordered]]*Table1[[#This Row],[Wholesale]]),0)</f>
        <v>0</v>
      </c>
      <c r="M149" s="130" t="s">
        <v>889</v>
      </c>
    </row>
    <row r="150" spans="2:13" x14ac:dyDescent="0.3">
      <c r="B150" s="141" t="s">
        <v>916</v>
      </c>
      <c r="C150" s="98" t="s">
        <v>1051</v>
      </c>
      <c r="D150" s="98" t="s">
        <v>502</v>
      </c>
      <c r="E150" s="153">
        <v>722031418714</v>
      </c>
      <c r="F150" s="98"/>
      <c r="G150" s="101">
        <v>286.2</v>
      </c>
      <c r="H150" s="101">
        <v>339.99</v>
      </c>
      <c r="I150" s="82" t="s">
        <v>29</v>
      </c>
      <c r="J150" s="77"/>
      <c r="K150" s="109">
        <f>Table1[[#This Row],[Cases Ordered]]*Table1[[#This Row],[Units Per Case]]</f>
        <v>0</v>
      </c>
      <c r="L150" s="110">
        <f>_xlfn.IFNA(IF($F$15="Yes",Table1[[#This Row],[Total Units Ordered]]*Table1[[#This Row],[Wholesale]]*0.95,Table1[[#This Row],[Total Units Ordered]]*Table1[[#This Row],[Wholesale]]),0)</f>
        <v>0</v>
      </c>
      <c r="M150" s="130" t="s">
        <v>868</v>
      </c>
    </row>
    <row r="151" spans="2:13" x14ac:dyDescent="0.3">
      <c r="B151" s="141" t="s">
        <v>916</v>
      </c>
      <c r="C151" s="98" t="s">
        <v>1052</v>
      </c>
      <c r="D151" s="98" t="s">
        <v>504</v>
      </c>
      <c r="E151" s="82" t="s">
        <v>505</v>
      </c>
      <c r="F151" s="98"/>
      <c r="G151" s="101">
        <v>8.42</v>
      </c>
      <c r="H151" s="101">
        <v>15.49</v>
      </c>
      <c r="I151" s="82" t="s">
        <v>8</v>
      </c>
      <c r="J151" s="77"/>
      <c r="K151" s="109">
        <f>Table1[[#This Row],[Cases Ordered]]*Table1[[#This Row],[Units Per Case]]</f>
        <v>0</v>
      </c>
      <c r="L151" s="110">
        <f>_xlfn.IFNA(IF($F$15="Yes",Table1[[#This Row],[Total Units Ordered]]*Table1[[#This Row],[Wholesale]]*0.95,Table1[[#This Row],[Total Units Ordered]]*Table1[[#This Row],[Wholesale]]),0)</f>
        <v>0</v>
      </c>
      <c r="M151" s="130" t="s">
        <v>868</v>
      </c>
    </row>
    <row r="152" spans="2:13" x14ac:dyDescent="0.3">
      <c r="B152" s="141" t="s">
        <v>916</v>
      </c>
      <c r="C152" s="98" t="s">
        <v>1053</v>
      </c>
      <c r="D152" s="98" t="s">
        <v>506</v>
      </c>
      <c r="E152" s="82" t="s">
        <v>507</v>
      </c>
      <c r="F152" s="98" t="s">
        <v>1361</v>
      </c>
      <c r="G152" s="101">
        <v>11.23</v>
      </c>
      <c r="H152" s="101">
        <v>20.49</v>
      </c>
      <c r="I152" s="82" t="s">
        <v>8</v>
      </c>
      <c r="J152" s="77"/>
      <c r="K152" s="109">
        <f>Table1[[#This Row],[Cases Ordered]]*Table1[[#This Row],[Units Per Case]]</f>
        <v>0</v>
      </c>
      <c r="L152" s="110">
        <f>_xlfn.IFNA(IF($F$15="Yes",Table1[[#This Row],[Total Units Ordered]]*Table1[[#This Row],[Wholesale]]*0.95,Table1[[#This Row],[Total Units Ordered]]*Table1[[#This Row],[Wholesale]]),0)</f>
        <v>0</v>
      </c>
      <c r="M152" s="130" t="s">
        <v>868</v>
      </c>
    </row>
    <row r="153" spans="2:13" x14ac:dyDescent="0.3">
      <c r="B153" s="141" t="s">
        <v>916</v>
      </c>
      <c r="C153" s="98" t="s">
        <v>1054</v>
      </c>
      <c r="D153" s="98" t="s">
        <v>508</v>
      </c>
      <c r="E153" s="82" t="s">
        <v>509</v>
      </c>
      <c r="F153" s="98" t="s">
        <v>1362</v>
      </c>
      <c r="G153" s="101">
        <v>11.23</v>
      </c>
      <c r="H153" s="101">
        <v>20.49</v>
      </c>
      <c r="I153" s="82" t="s">
        <v>8</v>
      </c>
      <c r="J153" s="77"/>
      <c r="K153" s="109">
        <f>Table1[[#This Row],[Cases Ordered]]*Table1[[#This Row],[Units Per Case]]</f>
        <v>0</v>
      </c>
      <c r="L153" s="110">
        <f>_xlfn.IFNA(IF($F$15="Yes",Table1[[#This Row],[Total Units Ordered]]*Table1[[#This Row],[Wholesale]]*0.95,Table1[[#This Row],[Total Units Ordered]]*Table1[[#This Row],[Wholesale]]),0)</f>
        <v>0</v>
      </c>
      <c r="M153" s="130" t="s">
        <v>868</v>
      </c>
    </row>
    <row r="154" spans="2:13" x14ac:dyDescent="0.3">
      <c r="B154" s="141" t="s">
        <v>916</v>
      </c>
      <c r="C154" s="98" t="s">
        <v>1055</v>
      </c>
      <c r="D154" s="98" t="s">
        <v>510</v>
      </c>
      <c r="E154" s="82" t="s">
        <v>511</v>
      </c>
      <c r="F154" s="98"/>
      <c r="G154" s="101">
        <v>15.72</v>
      </c>
      <c r="H154" s="101">
        <v>28.99</v>
      </c>
      <c r="I154" s="82" t="s">
        <v>11</v>
      </c>
      <c r="J154" s="77"/>
      <c r="K154" s="109">
        <f>Table1[[#This Row],[Cases Ordered]]*Table1[[#This Row],[Units Per Case]]</f>
        <v>0</v>
      </c>
      <c r="L154" s="110">
        <f>_xlfn.IFNA(IF($F$15="Yes",Table1[[#This Row],[Total Units Ordered]]*Table1[[#This Row],[Wholesale]]*0.95,Table1[[#This Row],[Total Units Ordered]]*Table1[[#This Row],[Wholesale]]),0)</f>
        <v>0</v>
      </c>
      <c r="M154" s="130" t="s">
        <v>888</v>
      </c>
    </row>
    <row r="155" spans="2:13" x14ac:dyDescent="0.3">
      <c r="B155" s="141" t="s">
        <v>916</v>
      </c>
      <c r="C155" s="98" t="s">
        <v>1056</v>
      </c>
      <c r="D155" s="98" t="s">
        <v>512</v>
      </c>
      <c r="E155" s="82" t="s">
        <v>503</v>
      </c>
      <c r="F155" s="98"/>
      <c r="G155" s="101">
        <v>50.55</v>
      </c>
      <c r="H155" s="101">
        <v>94.99</v>
      </c>
      <c r="I155" s="82" t="s">
        <v>29</v>
      </c>
      <c r="J155" s="77"/>
      <c r="K155" s="109">
        <f>Table1[[#This Row],[Cases Ordered]]*Table1[[#This Row],[Units Per Case]]</f>
        <v>0</v>
      </c>
      <c r="L155" s="110">
        <f>_xlfn.IFNA(IF($F$15="Yes",Table1[[#This Row],[Total Units Ordered]]*Table1[[#This Row],[Wholesale]]*0.95,Table1[[#This Row],[Total Units Ordered]]*Table1[[#This Row],[Wholesale]]),0)</f>
        <v>0</v>
      </c>
      <c r="M155" s="130" t="s">
        <v>868</v>
      </c>
    </row>
    <row r="156" spans="2:13" x14ac:dyDescent="0.3">
      <c r="B156" s="141" t="s">
        <v>916</v>
      </c>
      <c r="C156" s="98" t="s">
        <v>1291</v>
      </c>
      <c r="D156" s="98" t="s">
        <v>1290</v>
      </c>
      <c r="E156" s="82" t="s">
        <v>1292</v>
      </c>
      <c r="F156" s="98"/>
      <c r="G156" s="99">
        <v>1.5</v>
      </c>
      <c r="H156" s="100">
        <v>2.99</v>
      </c>
      <c r="I156" s="82" t="s">
        <v>8</v>
      </c>
      <c r="J156" s="159"/>
      <c r="K156" s="109">
        <f>Table1[[#This Row],[Cases Ordered]]*Table1[[#This Row],[Units Per Case]]</f>
        <v>0</v>
      </c>
      <c r="L156" s="110">
        <f>_xlfn.IFNA(IF($F$15="Yes",Table1[[#This Row],[Total Units Ordered]]*Table1[[#This Row],[Wholesale]]*0.95,Table1[[#This Row],[Total Units Ordered]]*Table1[[#This Row],[Wholesale]]),0)</f>
        <v>0</v>
      </c>
      <c r="M156" s="130" t="s">
        <v>888</v>
      </c>
    </row>
    <row r="157" spans="2:13" x14ac:dyDescent="0.3">
      <c r="B157" s="141" t="s">
        <v>916</v>
      </c>
      <c r="C157" s="98" t="s">
        <v>1294</v>
      </c>
      <c r="D157" s="98" t="s">
        <v>1293</v>
      </c>
      <c r="E157" s="82" t="s">
        <v>1295</v>
      </c>
      <c r="F157" s="98"/>
      <c r="G157" s="99">
        <v>2</v>
      </c>
      <c r="H157" s="100">
        <v>3.99</v>
      </c>
      <c r="I157" s="82" t="s">
        <v>8</v>
      </c>
      <c r="J157" s="159"/>
      <c r="K157" s="109">
        <f>Table1[[#This Row],[Cases Ordered]]*Table1[[#This Row],[Units Per Case]]</f>
        <v>0</v>
      </c>
      <c r="L157" s="110">
        <f>_xlfn.IFNA(IF($F$15="Yes",Table1[[#This Row],[Total Units Ordered]]*Table1[[#This Row],[Wholesale]]*0.95,Table1[[#This Row],[Total Units Ordered]]*Table1[[#This Row],[Wholesale]]),0)</f>
        <v>0</v>
      </c>
      <c r="M157" s="130" t="s">
        <v>888</v>
      </c>
    </row>
    <row r="158" spans="2:13" x14ac:dyDescent="0.3">
      <c r="B158" s="141" t="s">
        <v>916</v>
      </c>
      <c r="C158" s="98" t="s">
        <v>1309</v>
      </c>
      <c r="D158" s="98" t="s">
        <v>1308</v>
      </c>
      <c r="E158" s="82" t="s">
        <v>1311</v>
      </c>
      <c r="F158" s="98" t="s">
        <v>1310</v>
      </c>
      <c r="G158" s="99">
        <v>11.23</v>
      </c>
      <c r="H158" s="100">
        <v>20.49</v>
      </c>
      <c r="I158" s="82" t="s">
        <v>11</v>
      </c>
      <c r="J158" s="159"/>
      <c r="K158" s="109">
        <f>Table1[[#This Row],[Cases Ordered]]*Table1[[#This Row],[Units Per Case]]</f>
        <v>0</v>
      </c>
      <c r="L158" s="110">
        <f>_xlfn.IFNA(IF($F$15="Yes",Table1[[#This Row],[Total Units Ordered]]*Table1[[#This Row],[Wholesale]]*0.95,Table1[[#This Row],[Total Units Ordered]]*Table1[[#This Row],[Wholesale]]),0)</f>
        <v>0</v>
      </c>
      <c r="M158" s="130" t="s">
        <v>888</v>
      </c>
    </row>
    <row r="159" spans="2:13" x14ac:dyDescent="0.3">
      <c r="B159" s="141" t="s">
        <v>916</v>
      </c>
      <c r="C159" s="98" t="s">
        <v>1301</v>
      </c>
      <c r="D159" s="98" t="s">
        <v>1300</v>
      </c>
      <c r="E159" s="82" t="s">
        <v>1303</v>
      </c>
      <c r="F159" s="98" t="s">
        <v>1302</v>
      </c>
      <c r="G159" s="99">
        <v>10.1</v>
      </c>
      <c r="H159" s="100">
        <v>18.489999999999998</v>
      </c>
      <c r="I159" s="82" t="s">
        <v>11</v>
      </c>
      <c r="J159" s="159"/>
      <c r="K159" s="109">
        <f>Table1[[#This Row],[Cases Ordered]]*Table1[[#This Row],[Units Per Case]]</f>
        <v>0</v>
      </c>
      <c r="L159" s="110">
        <f>_xlfn.IFNA(IF($F$15="Yes",Table1[[#This Row],[Total Units Ordered]]*Table1[[#This Row],[Wholesale]]*0.95,Table1[[#This Row],[Total Units Ordered]]*Table1[[#This Row],[Wholesale]]),0)</f>
        <v>0</v>
      </c>
      <c r="M159" s="130" t="s">
        <v>888</v>
      </c>
    </row>
    <row r="160" spans="2:13" x14ac:dyDescent="0.3">
      <c r="B160" s="141" t="s">
        <v>916</v>
      </c>
      <c r="C160" s="98" t="s">
        <v>1297</v>
      </c>
      <c r="D160" s="98" t="s">
        <v>1296</v>
      </c>
      <c r="E160" s="82" t="s">
        <v>1299</v>
      </c>
      <c r="F160" s="98" t="s">
        <v>1298</v>
      </c>
      <c r="G160" s="99">
        <v>11.23</v>
      </c>
      <c r="H160" s="100">
        <v>20.49</v>
      </c>
      <c r="I160" s="82" t="s">
        <v>11</v>
      </c>
      <c r="J160" s="159"/>
      <c r="K160" s="109">
        <f>Table1[[#This Row],[Cases Ordered]]*Table1[[#This Row],[Units Per Case]]</f>
        <v>0</v>
      </c>
      <c r="L160" s="110">
        <f>_xlfn.IFNA(IF($F$15="Yes",Table1[[#This Row],[Total Units Ordered]]*Table1[[#This Row],[Wholesale]]*0.95,Table1[[#This Row],[Total Units Ordered]]*Table1[[#This Row],[Wholesale]]),0)</f>
        <v>0</v>
      </c>
      <c r="M160" s="130" t="s">
        <v>888</v>
      </c>
    </row>
    <row r="161" spans="2:13" x14ac:dyDescent="0.3">
      <c r="B161" s="141" t="s">
        <v>916</v>
      </c>
      <c r="C161" s="98" t="s">
        <v>1305</v>
      </c>
      <c r="D161" s="98" t="s">
        <v>1304</v>
      </c>
      <c r="E161" s="82" t="s">
        <v>1307</v>
      </c>
      <c r="F161" s="98" t="s">
        <v>1306</v>
      </c>
      <c r="G161" s="99">
        <v>11.23</v>
      </c>
      <c r="H161" s="100">
        <v>20.49</v>
      </c>
      <c r="I161" s="82" t="s">
        <v>11</v>
      </c>
      <c r="J161" s="159"/>
      <c r="K161" s="109">
        <f>Table1[[#This Row],[Cases Ordered]]*Table1[[#This Row],[Units Per Case]]</f>
        <v>0</v>
      </c>
      <c r="L161" s="110">
        <f>_xlfn.IFNA(IF($F$15="Yes",Table1[[#This Row],[Total Units Ordered]]*Table1[[#This Row],[Wholesale]]*0.95,Table1[[#This Row],[Total Units Ordered]]*Table1[[#This Row],[Wholesale]]),0)</f>
        <v>0</v>
      </c>
      <c r="M161" s="130" t="s">
        <v>888</v>
      </c>
    </row>
    <row r="162" spans="2:13" x14ac:dyDescent="0.3">
      <c r="B162" s="141" t="s">
        <v>917</v>
      </c>
      <c r="C162" s="98" t="s">
        <v>1057</v>
      </c>
      <c r="D162" s="98" t="s">
        <v>514</v>
      </c>
      <c r="E162" s="82" t="s">
        <v>515</v>
      </c>
      <c r="F162" s="98" t="s">
        <v>1402</v>
      </c>
      <c r="G162" s="101">
        <v>26.39</v>
      </c>
      <c r="H162" s="101">
        <v>47.99</v>
      </c>
      <c r="I162" s="82">
        <v>9</v>
      </c>
      <c r="J162" s="77"/>
      <c r="K162" s="109">
        <f>Table1[[#This Row],[Cases Ordered]]*Table1[[#This Row],[Units Per Case]]</f>
        <v>0</v>
      </c>
      <c r="L162" s="110">
        <f>_xlfn.IFNA(IF($F$15="Yes",Table1[[#This Row],[Total Units Ordered]]*Table1[[#This Row],[Wholesale]]*0.95,Table1[[#This Row],[Total Units Ordered]]*Table1[[#This Row],[Wholesale]]),0)</f>
        <v>0</v>
      </c>
      <c r="M162" s="130" t="s">
        <v>888</v>
      </c>
    </row>
    <row r="163" spans="2:13" x14ac:dyDescent="0.3">
      <c r="B163" s="141" t="s">
        <v>917</v>
      </c>
      <c r="C163" s="98" t="s">
        <v>1058</v>
      </c>
      <c r="D163" s="98" t="s">
        <v>516</v>
      </c>
      <c r="E163" s="82" t="s">
        <v>517</v>
      </c>
      <c r="F163" s="98" t="s">
        <v>1402</v>
      </c>
      <c r="G163" s="101">
        <v>29.2</v>
      </c>
      <c r="H163" s="101">
        <v>54.99</v>
      </c>
      <c r="I163" s="82">
        <v>6</v>
      </c>
      <c r="J163" s="77"/>
      <c r="K163" s="109">
        <f>Table1[[#This Row],[Cases Ordered]]*Table1[[#This Row],[Units Per Case]]</f>
        <v>0</v>
      </c>
      <c r="L163" s="110">
        <f>_xlfn.IFNA(IF($F$15="Yes",Table1[[#This Row],[Total Units Ordered]]*Table1[[#This Row],[Wholesale]]*0.95,Table1[[#This Row],[Total Units Ordered]]*Table1[[#This Row],[Wholesale]]),0)</f>
        <v>0</v>
      </c>
      <c r="M163" s="130" t="s">
        <v>888</v>
      </c>
    </row>
    <row r="164" spans="2:13" x14ac:dyDescent="0.3">
      <c r="B164" s="141" t="s">
        <v>917</v>
      </c>
      <c r="C164" s="98" t="s">
        <v>1059</v>
      </c>
      <c r="D164" s="98" t="s">
        <v>518</v>
      </c>
      <c r="E164" s="82" t="s">
        <v>519</v>
      </c>
      <c r="F164" s="98" t="s">
        <v>1403</v>
      </c>
      <c r="G164" s="101">
        <v>53.36</v>
      </c>
      <c r="H164" s="101">
        <v>96.99</v>
      </c>
      <c r="I164" s="82">
        <v>3</v>
      </c>
      <c r="J164" s="77"/>
      <c r="K164" s="109">
        <f>Table1[[#This Row],[Cases Ordered]]*Table1[[#This Row],[Units Per Case]]</f>
        <v>0</v>
      </c>
      <c r="L164" s="110">
        <f>_xlfn.IFNA(IF($F$15="Yes",Table1[[#This Row],[Total Units Ordered]]*Table1[[#This Row],[Wholesale]]*0.95,Table1[[#This Row],[Total Units Ordered]]*Table1[[#This Row],[Wholesale]]),0)</f>
        <v>0</v>
      </c>
      <c r="M164" s="130" t="s">
        <v>888</v>
      </c>
    </row>
    <row r="165" spans="2:13" x14ac:dyDescent="0.3">
      <c r="B165" s="141" t="s">
        <v>917</v>
      </c>
      <c r="C165" s="98" t="s">
        <v>1060</v>
      </c>
      <c r="D165" s="98" t="s">
        <v>520</v>
      </c>
      <c r="E165" s="82" t="s">
        <v>521</v>
      </c>
      <c r="F165" s="98" t="s">
        <v>1403</v>
      </c>
      <c r="G165" s="101">
        <v>58.98</v>
      </c>
      <c r="H165" s="101">
        <v>106.99</v>
      </c>
      <c r="I165" s="82">
        <v>3</v>
      </c>
      <c r="J165" s="77"/>
      <c r="K165" s="109">
        <f>Table1[[#This Row],[Cases Ordered]]*Table1[[#This Row],[Units Per Case]]</f>
        <v>0</v>
      </c>
      <c r="L165" s="110">
        <f>_xlfn.IFNA(IF($F$15="Yes",Table1[[#This Row],[Total Units Ordered]]*Table1[[#This Row],[Wholesale]]*0.95,Table1[[#This Row],[Total Units Ordered]]*Table1[[#This Row],[Wholesale]]),0)</f>
        <v>0</v>
      </c>
      <c r="M165" s="130" t="s">
        <v>888</v>
      </c>
    </row>
    <row r="166" spans="2:13" x14ac:dyDescent="0.3">
      <c r="B166" s="141" t="s">
        <v>917</v>
      </c>
      <c r="C166" s="98" t="s">
        <v>1061</v>
      </c>
      <c r="D166" s="98" t="s">
        <v>522</v>
      </c>
      <c r="E166" s="82" t="s">
        <v>523</v>
      </c>
      <c r="F166" s="98" t="s">
        <v>1403</v>
      </c>
      <c r="G166" s="101">
        <v>39.32</v>
      </c>
      <c r="H166" s="101">
        <v>74.989999999999995</v>
      </c>
      <c r="I166" s="82">
        <v>3</v>
      </c>
      <c r="J166" s="77"/>
      <c r="K166" s="109">
        <f>Table1[[#This Row],[Cases Ordered]]*Table1[[#This Row],[Units Per Case]]</f>
        <v>0</v>
      </c>
      <c r="L166" s="110">
        <f>_xlfn.IFNA(IF($F$15="Yes",Table1[[#This Row],[Total Units Ordered]]*Table1[[#This Row],[Wholesale]]*0.95,Table1[[#This Row],[Total Units Ordered]]*Table1[[#This Row],[Wholesale]]),0)</f>
        <v>0</v>
      </c>
      <c r="M166" s="130" t="s">
        <v>888</v>
      </c>
    </row>
    <row r="167" spans="2:13" x14ac:dyDescent="0.3">
      <c r="B167" s="141" t="s">
        <v>917</v>
      </c>
      <c r="C167" s="98" t="s">
        <v>1062</v>
      </c>
      <c r="D167" s="98" t="s">
        <v>524</v>
      </c>
      <c r="E167" s="82" t="s">
        <v>525</v>
      </c>
      <c r="F167" s="98" t="s">
        <v>1402</v>
      </c>
      <c r="G167" s="101">
        <v>32.57</v>
      </c>
      <c r="H167" s="101">
        <v>59.99</v>
      </c>
      <c r="I167" s="82">
        <v>9</v>
      </c>
      <c r="J167" s="77"/>
      <c r="K167" s="109">
        <f>Table1[[#This Row],[Cases Ordered]]*Table1[[#This Row],[Units Per Case]]</f>
        <v>0</v>
      </c>
      <c r="L167" s="110">
        <f>_xlfn.IFNA(IF($F$15="Yes",Table1[[#This Row],[Total Units Ordered]]*Table1[[#This Row],[Wholesale]]*0.95,Table1[[#This Row],[Total Units Ordered]]*Table1[[#This Row],[Wholesale]]),0)</f>
        <v>0</v>
      </c>
      <c r="M167" s="130" t="s">
        <v>888</v>
      </c>
    </row>
    <row r="168" spans="2:13" x14ac:dyDescent="0.3">
      <c r="B168" s="141" t="s">
        <v>917</v>
      </c>
      <c r="C168" s="98" t="s">
        <v>1063</v>
      </c>
      <c r="D168" s="98" t="s">
        <v>526</v>
      </c>
      <c r="E168" s="82" t="s">
        <v>527</v>
      </c>
      <c r="F168" s="98" t="s">
        <v>1402</v>
      </c>
      <c r="G168" s="101">
        <v>35.380000000000003</v>
      </c>
      <c r="H168" s="101">
        <v>64.989999999999995</v>
      </c>
      <c r="I168" s="82" t="s">
        <v>11</v>
      </c>
      <c r="J168" s="77"/>
      <c r="K168" s="109">
        <f>Table1[[#This Row],[Cases Ordered]]*Table1[[#This Row],[Units Per Case]]</f>
        <v>0</v>
      </c>
      <c r="L168" s="110">
        <f>_xlfn.IFNA(IF($F$15="Yes",Table1[[#This Row],[Total Units Ordered]]*Table1[[#This Row],[Wholesale]]*0.95,Table1[[#This Row],[Total Units Ordered]]*Table1[[#This Row],[Wholesale]]),0)</f>
        <v>0</v>
      </c>
      <c r="M168" s="130" t="s">
        <v>888</v>
      </c>
    </row>
    <row r="169" spans="2:13" x14ac:dyDescent="0.3">
      <c r="B169" s="141" t="s">
        <v>917</v>
      </c>
      <c r="C169" s="98" t="s">
        <v>1064</v>
      </c>
      <c r="D169" s="98" t="s">
        <v>528</v>
      </c>
      <c r="E169" s="82" t="s">
        <v>529</v>
      </c>
      <c r="F169" s="98" t="s">
        <v>1402</v>
      </c>
      <c r="G169" s="101">
        <v>11.23</v>
      </c>
      <c r="H169" s="101">
        <v>20.99</v>
      </c>
      <c r="I169" s="82">
        <v>9</v>
      </c>
      <c r="J169" s="77"/>
      <c r="K169" s="109">
        <f>Table1[[#This Row],[Cases Ordered]]*Table1[[#This Row],[Units Per Case]]</f>
        <v>0</v>
      </c>
      <c r="L169" s="110">
        <f>_xlfn.IFNA(IF($F$15="Yes",Table1[[#This Row],[Total Units Ordered]]*Table1[[#This Row],[Wholesale]]*0.95,Table1[[#This Row],[Total Units Ordered]]*Table1[[#This Row],[Wholesale]]),0)</f>
        <v>0</v>
      </c>
      <c r="M169" s="130" t="s">
        <v>888</v>
      </c>
    </row>
    <row r="170" spans="2:13" x14ac:dyDescent="0.3">
      <c r="B170" s="141" t="s">
        <v>917</v>
      </c>
      <c r="C170" s="98" t="s">
        <v>1313</v>
      </c>
      <c r="D170" s="98" t="s">
        <v>1312</v>
      </c>
      <c r="E170" s="82" t="s">
        <v>1314</v>
      </c>
      <c r="F170" s="98" t="s">
        <v>1404</v>
      </c>
      <c r="G170" s="99">
        <v>9.34</v>
      </c>
      <c r="H170" s="100">
        <v>16.989999999999998</v>
      </c>
      <c r="I170" s="82" t="s">
        <v>11</v>
      </c>
      <c r="J170" s="159"/>
      <c r="K170" s="109">
        <f>Table1[[#This Row],[Cases Ordered]]*Table1[[#This Row],[Units Per Case]]</f>
        <v>0</v>
      </c>
      <c r="L170" s="110">
        <f>_xlfn.IFNA(IF($F$15="Yes",Table1[[#This Row],[Total Units Ordered]]*Table1[[#This Row],[Wholesale]]*0.95,Table1[[#This Row],[Total Units Ordered]]*Table1[[#This Row],[Wholesale]]),0)</f>
        <v>0</v>
      </c>
      <c r="M170" s="130" t="s">
        <v>888</v>
      </c>
    </row>
    <row r="171" spans="2:13" x14ac:dyDescent="0.3">
      <c r="B171" s="141" t="s">
        <v>917</v>
      </c>
      <c r="C171" s="98" t="s">
        <v>1316</v>
      </c>
      <c r="D171" s="98" t="s">
        <v>1315</v>
      </c>
      <c r="E171" s="82" t="s">
        <v>1317</v>
      </c>
      <c r="F171" s="98" t="s">
        <v>1405</v>
      </c>
      <c r="G171" s="99">
        <v>11</v>
      </c>
      <c r="H171" s="100">
        <v>19.989999999999998</v>
      </c>
      <c r="I171" s="82" t="s">
        <v>11</v>
      </c>
      <c r="J171" s="159"/>
      <c r="K171" s="109">
        <f>Table1[[#This Row],[Cases Ordered]]*Table1[[#This Row],[Units Per Case]]</f>
        <v>0</v>
      </c>
      <c r="L171" s="110">
        <f>_xlfn.IFNA(IF($F$15="Yes",Table1[[#This Row],[Total Units Ordered]]*Table1[[#This Row],[Wholesale]]*0.95,Table1[[#This Row],[Total Units Ordered]]*Table1[[#This Row],[Wholesale]]),0)</f>
        <v>0</v>
      </c>
      <c r="M171" s="130" t="s">
        <v>888</v>
      </c>
    </row>
    <row r="172" spans="2:13" s="63" customFormat="1" ht="18" x14ac:dyDescent="0.3">
      <c r="B172" s="151"/>
      <c r="C172" s="93" t="s">
        <v>876</v>
      </c>
      <c r="D172" s="94"/>
      <c r="E172" s="83"/>
      <c r="F172" s="95"/>
      <c r="G172" s="96"/>
      <c r="H172" s="97"/>
      <c r="I172" s="96"/>
      <c r="J172" s="86"/>
      <c r="K172" s="108"/>
      <c r="L172" s="84"/>
      <c r="M172" s="149"/>
    </row>
    <row r="173" spans="2:13" x14ac:dyDescent="0.3">
      <c r="B173" s="141" t="s">
        <v>918</v>
      </c>
      <c r="C173" s="98" t="s">
        <v>1075</v>
      </c>
      <c r="D173" s="98" t="s">
        <v>386</v>
      </c>
      <c r="E173" s="82" t="s">
        <v>387</v>
      </c>
      <c r="F173" s="98"/>
      <c r="G173" s="99">
        <v>2.0099999999999998</v>
      </c>
      <c r="H173" s="100">
        <v>3.99</v>
      </c>
      <c r="I173" s="82" t="s">
        <v>17</v>
      </c>
      <c r="J173" s="77"/>
      <c r="K173" s="109">
        <f>Table1[[#This Row],[Cases Ordered]]*Table1[[#This Row],[Units Per Case]]</f>
        <v>0</v>
      </c>
      <c r="L173" s="110">
        <f>_xlfn.IFNA(IF($F$15="Yes",Table1[[#This Row],[Total Units Ordered]]*Table1[[#This Row],[Wholesale]]*0.95,Table1[[#This Row],[Total Units Ordered]]*Table1[[#This Row],[Wholesale]]),0)</f>
        <v>0</v>
      </c>
      <c r="M173" s="130" t="s">
        <v>868</v>
      </c>
    </row>
    <row r="174" spans="2:13" x14ac:dyDescent="0.3">
      <c r="B174" s="141" t="s">
        <v>918</v>
      </c>
      <c r="C174" s="98" t="s">
        <v>1076</v>
      </c>
      <c r="D174" s="98" t="s">
        <v>388</v>
      </c>
      <c r="E174" s="82" t="s">
        <v>389</v>
      </c>
      <c r="F174" s="98"/>
      <c r="G174" s="99">
        <v>3.18</v>
      </c>
      <c r="H174" s="100">
        <v>3.99</v>
      </c>
      <c r="I174" s="82" t="s">
        <v>17</v>
      </c>
      <c r="J174" s="77"/>
      <c r="K174" s="109">
        <f>Table1[[#This Row],[Cases Ordered]]*Table1[[#This Row],[Units Per Case]]</f>
        <v>0</v>
      </c>
      <c r="L174" s="110">
        <f>_xlfn.IFNA(IF($F$15="Yes",Table1[[#This Row],[Total Units Ordered]]*Table1[[#This Row],[Wholesale]]*0.95,Table1[[#This Row],[Total Units Ordered]]*Table1[[#This Row],[Wholesale]]),0)</f>
        <v>0</v>
      </c>
      <c r="M174" s="130" t="s">
        <v>868</v>
      </c>
    </row>
    <row r="175" spans="2:13" x14ac:dyDescent="0.3">
      <c r="B175" s="141" t="s">
        <v>530</v>
      </c>
      <c r="C175" s="98" t="s">
        <v>1065</v>
      </c>
      <c r="D175" s="98" t="s">
        <v>820</v>
      </c>
      <c r="E175" s="82" t="s">
        <v>821</v>
      </c>
      <c r="F175" s="98"/>
      <c r="G175" s="99">
        <v>4.5</v>
      </c>
      <c r="H175" s="100">
        <v>8.5</v>
      </c>
      <c r="I175" s="82" t="s">
        <v>17</v>
      </c>
      <c r="J175" s="77"/>
      <c r="K175" s="109">
        <f>Table1[[#This Row],[Cases Ordered]]*Table1[[#This Row],[Units Per Case]]</f>
        <v>0</v>
      </c>
      <c r="L175" s="110">
        <f>_xlfn.IFNA(IF($F$15="Yes",Table1[[#This Row],[Total Units Ordered]]*Table1[[#This Row],[Wholesale]]*0.95,Table1[[#This Row],[Total Units Ordered]]*Table1[[#This Row],[Wholesale]]),0)</f>
        <v>0</v>
      </c>
      <c r="M175" s="130" t="s">
        <v>888</v>
      </c>
    </row>
    <row r="176" spans="2:13" x14ac:dyDescent="0.3">
      <c r="B176" s="141" t="s">
        <v>530</v>
      </c>
      <c r="C176" s="98" t="s">
        <v>1066</v>
      </c>
      <c r="D176" s="98" t="s">
        <v>531</v>
      </c>
      <c r="E176" s="82" t="s">
        <v>532</v>
      </c>
      <c r="F176" s="98"/>
      <c r="G176" s="99">
        <v>6.36</v>
      </c>
      <c r="H176" s="100">
        <v>12.49</v>
      </c>
      <c r="I176" s="82" t="s">
        <v>17</v>
      </c>
      <c r="J176" s="77"/>
      <c r="K176" s="109">
        <f>Table1[[#This Row],[Cases Ordered]]*Table1[[#This Row],[Units Per Case]]</f>
        <v>0</v>
      </c>
      <c r="L176" s="110">
        <f>_xlfn.IFNA(IF($F$15="Yes",Table1[[#This Row],[Total Units Ordered]]*Table1[[#This Row],[Wholesale]]*0.95,Table1[[#This Row],[Total Units Ordered]]*Table1[[#This Row],[Wholesale]]),0)</f>
        <v>0</v>
      </c>
      <c r="M176" s="130" t="s">
        <v>868</v>
      </c>
    </row>
    <row r="177" spans="2:13" x14ac:dyDescent="0.3">
      <c r="B177" s="141" t="s">
        <v>530</v>
      </c>
      <c r="C177" s="98" t="s">
        <v>1067</v>
      </c>
      <c r="D177" s="98" t="s">
        <v>533</v>
      </c>
      <c r="E177" s="82" t="s">
        <v>534</v>
      </c>
      <c r="F177" s="98"/>
      <c r="G177" s="99">
        <v>7.95</v>
      </c>
      <c r="H177" s="100">
        <v>15.99</v>
      </c>
      <c r="I177" s="82" t="s">
        <v>11</v>
      </c>
      <c r="J177" s="77"/>
      <c r="K177" s="109">
        <f>Table1[[#This Row],[Cases Ordered]]*Table1[[#This Row],[Units Per Case]]</f>
        <v>0</v>
      </c>
      <c r="L177" s="110">
        <f>_xlfn.IFNA(IF($F$15="Yes",Table1[[#This Row],[Total Units Ordered]]*Table1[[#This Row],[Wholesale]]*0.95,Table1[[#This Row],[Total Units Ordered]]*Table1[[#This Row],[Wholesale]]),0)</f>
        <v>0</v>
      </c>
      <c r="M177" s="130" t="s">
        <v>868</v>
      </c>
    </row>
    <row r="178" spans="2:13" x14ac:dyDescent="0.3">
      <c r="B178" s="141" t="s">
        <v>530</v>
      </c>
      <c r="C178" s="98" t="s">
        <v>1068</v>
      </c>
      <c r="D178" s="98" t="s">
        <v>535</v>
      </c>
      <c r="E178" s="82" t="s">
        <v>534</v>
      </c>
      <c r="F178" s="98"/>
      <c r="G178" s="99">
        <v>8.48</v>
      </c>
      <c r="H178" s="100">
        <v>16.989999999999998</v>
      </c>
      <c r="I178" s="82" t="s">
        <v>11</v>
      </c>
      <c r="J178" s="77"/>
      <c r="K178" s="109">
        <f>Table1[[#This Row],[Cases Ordered]]*Table1[[#This Row],[Units Per Case]]</f>
        <v>0</v>
      </c>
      <c r="L178" s="110">
        <f>_xlfn.IFNA(IF($F$15="Yes",Table1[[#This Row],[Total Units Ordered]]*Table1[[#This Row],[Wholesale]]*0.95,Table1[[#This Row],[Total Units Ordered]]*Table1[[#This Row],[Wholesale]]),0)</f>
        <v>0</v>
      </c>
      <c r="M178" s="130" t="s">
        <v>868</v>
      </c>
    </row>
    <row r="179" spans="2:13" x14ac:dyDescent="0.3">
      <c r="B179" s="141" t="s">
        <v>530</v>
      </c>
      <c r="C179" s="98" t="s">
        <v>1069</v>
      </c>
      <c r="D179" s="98" t="s">
        <v>536</v>
      </c>
      <c r="E179" s="82" t="s">
        <v>537</v>
      </c>
      <c r="F179" s="98"/>
      <c r="G179" s="99">
        <v>13.25</v>
      </c>
      <c r="H179" s="100">
        <v>25.99</v>
      </c>
      <c r="I179" s="82" t="s">
        <v>10</v>
      </c>
      <c r="J179" s="77"/>
      <c r="K179" s="109">
        <f>Table1[[#This Row],[Cases Ordered]]*Table1[[#This Row],[Units Per Case]]</f>
        <v>0</v>
      </c>
      <c r="L179" s="110">
        <f>_xlfn.IFNA(IF($F$15="Yes",Table1[[#This Row],[Total Units Ordered]]*Table1[[#This Row],[Wholesale]]*0.95,Table1[[#This Row],[Total Units Ordered]]*Table1[[#This Row],[Wholesale]]),0)</f>
        <v>0</v>
      </c>
      <c r="M179" s="130" t="s">
        <v>868</v>
      </c>
    </row>
    <row r="180" spans="2:13" x14ac:dyDescent="0.3">
      <c r="B180" s="141" t="s">
        <v>530</v>
      </c>
      <c r="C180" s="98" t="s">
        <v>1070</v>
      </c>
      <c r="D180" s="98" t="s">
        <v>538</v>
      </c>
      <c r="E180" s="82" t="s">
        <v>539</v>
      </c>
      <c r="F180" s="98"/>
      <c r="G180" s="99">
        <v>14.31</v>
      </c>
      <c r="H180" s="100">
        <v>27.99</v>
      </c>
      <c r="I180" s="82" t="s">
        <v>11</v>
      </c>
      <c r="J180" s="77"/>
      <c r="K180" s="109">
        <f>Table1[[#This Row],[Cases Ordered]]*Table1[[#This Row],[Units Per Case]]</f>
        <v>0</v>
      </c>
      <c r="L180" s="110">
        <f>_xlfn.IFNA(IF($F$15="Yes",Table1[[#This Row],[Total Units Ordered]]*Table1[[#This Row],[Wholesale]]*0.95,Table1[[#This Row],[Total Units Ordered]]*Table1[[#This Row],[Wholesale]]),0)</f>
        <v>0</v>
      </c>
      <c r="M180" s="130" t="s">
        <v>868</v>
      </c>
    </row>
    <row r="181" spans="2:13" x14ac:dyDescent="0.3">
      <c r="B181" s="141" t="s">
        <v>530</v>
      </c>
      <c r="C181" s="98" t="s">
        <v>1071</v>
      </c>
      <c r="D181" s="98" t="s">
        <v>540</v>
      </c>
      <c r="E181" s="82" t="s">
        <v>541</v>
      </c>
      <c r="F181" s="98"/>
      <c r="G181" s="99">
        <v>21.2</v>
      </c>
      <c r="H181" s="100">
        <v>40.99</v>
      </c>
      <c r="I181" s="82" t="s">
        <v>14</v>
      </c>
      <c r="J181" s="77"/>
      <c r="K181" s="109">
        <f>Table1[[#This Row],[Cases Ordered]]*Table1[[#This Row],[Units Per Case]]</f>
        <v>0</v>
      </c>
      <c r="L181" s="110">
        <f>_xlfn.IFNA(IF($F$15="Yes",Table1[[#This Row],[Total Units Ordered]]*Table1[[#This Row],[Wholesale]]*0.95,Table1[[#This Row],[Total Units Ordered]]*Table1[[#This Row],[Wholesale]]),0)</f>
        <v>0</v>
      </c>
      <c r="M181" s="130" t="s">
        <v>868</v>
      </c>
    </row>
    <row r="182" spans="2:13" x14ac:dyDescent="0.3">
      <c r="B182" s="141" t="s">
        <v>530</v>
      </c>
      <c r="C182" s="98" t="s">
        <v>1319</v>
      </c>
      <c r="D182" s="98" t="s">
        <v>1318</v>
      </c>
      <c r="E182" s="82" t="s">
        <v>1320</v>
      </c>
      <c r="F182" s="98" t="s">
        <v>1398</v>
      </c>
      <c r="G182" s="99">
        <v>12.99</v>
      </c>
      <c r="H182" s="100">
        <v>19.989999999999998</v>
      </c>
      <c r="I182" s="82" t="s">
        <v>11</v>
      </c>
      <c r="J182" s="159"/>
      <c r="K182" s="109">
        <f>Table1[[#This Row],[Cases Ordered]]*Table1[[#This Row],[Units Per Case]]</f>
        <v>0</v>
      </c>
      <c r="L182" s="110">
        <f>Table1[[#This Row],[Total Units Ordered]]*Table1[[#This Row],[Wholesale]]</f>
        <v>0</v>
      </c>
      <c r="M182" s="130" t="s">
        <v>868</v>
      </c>
    </row>
    <row r="183" spans="2:13" x14ac:dyDescent="0.3">
      <c r="B183" s="141" t="s">
        <v>385</v>
      </c>
      <c r="C183" s="98" t="s">
        <v>1072</v>
      </c>
      <c r="D183" s="98" t="s">
        <v>542</v>
      </c>
      <c r="E183" s="82" t="s">
        <v>543</v>
      </c>
      <c r="F183" s="98"/>
      <c r="G183" s="99">
        <v>3.45</v>
      </c>
      <c r="H183" s="100">
        <v>6.79</v>
      </c>
      <c r="I183" s="82" t="s">
        <v>17</v>
      </c>
      <c r="J183" s="77"/>
      <c r="K183" s="109">
        <f>Table1[[#This Row],[Cases Ordered]]*Table1[[#This Row],[Units Per Case]]</f>
        <v>0</v>
      </c>
      <c r="L183" s="110">
        <f>_xlfn.IFNA(IF($F$15="Yes",Table1[[#This Row],[Total Units Ordered]]*Table1[[#This Row],[Wholesale]]*0.95,Table1[[#This Row],[Total Units Ordered]]*Table1[[#This Row],[Wholesale]]),0)</f>
        <v>0</v>
      </c>
      <c r="M183" s="130" t="s">
        <v>868</v>
      </c>
    </row>
    <row r="184" spans="2:13" x14ac:dyDescent="0.3">
      <c r="B184" s="141" t="s">
        <v>385</v>
      </c>
      <c r="C184" s="98" t="s">
        <v>1073</v>
      </c>
      <c r="D184" s="98" t="s">
        <v>544</v>
      </c>
      <c r="E184" s="82" t="s">
        <v>5</v>
      </c>
      <c r="F184" s="98"/>
      <c r="G184" s="99">
        <v>1.48</v>
      </c>
      <c r="H184" s="100">
        <v>2.99</v>
      </c>
      <c r="I184" s="82" t="s">
        <v>545</v>
      </c>
      <c r="J184" s="77"/>
      <c r="K184" s="109">
        <f>Table1[[#This Row],[Cases Ordered]]*Table1[[#This Row],[Units Per Case]]</f>
        <v>0</v>
      </c>
      <c r="L184" s="110">
        <f>_xlfn.IFNA(IF($F$15="Yes",Table1[[#This Row],[Total Units Ordered]]*Table1[[#This Row],[Wholesale]]*0.95,Table1[[#This Row],[Total Units Ordered]]*Table1[[#This Row],[Wholesale]]),0)</f>
        <v>0</v>
      </c>
      <c r="M184" s="130" t="s">
        <v>868</v>
      </c>
    </row>
    <row r="185" spans="2:13" x14ac:dyDescent="0.3">
      <c r="B185" s="141" t="s">
        <v>385</v>
      </c>
      <c r="C185" s="98" t="s">
        <v>1074</v>
      </c>
      <c r="D185" s="98" t="s">
        <v>546</v>
      </c>
      <c r="E185" s="82" t="s">
        <v>547</v>
      </c>
      <c r="F185" s="98"/>
      <c r="G185" s="99">
        <v>2.0099999999999998</v>
      </c>
      <c r="H185" s="100">
        <v>3.99</v>
      </c>
      <c r="I185" s="82" t="s">
        <v>238</v>
      </c>
      <c r="J185" s="77"/>
      <c r="K185" s="109">
        <f>Table1[[#This Row],[Cases Ordered]]*Table1[[#This Row],[Units Per Case]]</f>
        <v>0</v>
      </c>
      <c r="L185" s="110">
        <f>_xlfn.IFNA(IF($F$15="Yes",Table1[[#This Row],[Total Units Ordered]]*Table1[[#This Row],[Wholesale]]*0.95,Table1[[#This Row],[Total Units Ordered]]*Table1[[#This Row],[Wholesale]]),0)</f>
        <v>0</v>
      </c>
      <c r="M185" s="130" t="s">
        <v>868</v>
      </c>
    </row>
    <row r="186" spans="2:13" s="63" customFormat="1" ht="18" x14ac:dyDescent="0.3">
      <c r="B186" s="151"/>
      <c r="C186" s="93" t="s">
        <v>877</v>
      </c>
      <c r="D186" s="94"/>
      <c r="E186" s="83"/>
      <c r="F186" s="95"/>
      <c r="G186" s="96"/>
      <c r="H186" s="97"/>
      <c r="I186" s="96"/>
      <c r="J186" s="86"/>
      <c r="K186" s="108"/>
      <c r="L186" s="84"/>
      <c r="M186" s="149"/>
    </row>
    <row r="187" spans="2:13" x14ac:dyDescent="0.3">
      <c r="B187" s="141" t="s">
        <v>918</v>
      </c>
      <c r="C187" s="98" t="s">
        <v>1123</v>
      </c>
      <c r="D187" s="98" t="s">
        <v>665</v>
      </c>
      <c r="E187" s="82" t="s">
        <v>666</v>
      </c>
      <c r="F187" s="98"/>
      <c r="G187" s="99">
        <v>0.57999999999999996</v>
      </c>
      <c r="H187" s="100">
        <v>1.1499999999999999</v>
      </c>
      <c r="I187" s="82" t="s">
        <v>64</v>
      </c>
      <c r="J187" s="77"/>
      <c r="K187" s="109">
        <f>Table1[[#This Row],[Cases Ordered]]*Table1[[#This Row],[Units Per Case]]</f>
        <v>0</v>
      </c>
      <c r="L187" s="110">
        <f>_xlfn.IFNA(IF($F$15="Yes",Table1[[#This Row],[Total Units Ordered]]*Table1[[#This Row],[Wholesale]]*0.95,Table1[[#This Row],[Total Units Ordered]]*Table1[[#This Row],[Wholesale]]),0)</f>
        <v>0</v>
      </c>
      <c r="M187" s="130" t="s">
        <v>868</v>
      </c>
    </row>
    <row r="188" spans="2:13" x14ac:dyDescent="0.3">
      <c r="B188" s="141" t="s">
        <v>918</v>
      </c>
      <c r="C188" s="98" t="s">
        <v>1124</v>
      </c>
      <c r="D188" s="98" t="s">
        <v>667</v>
      </c>
      <c r="E188" s="82" t="s">
        <v>668</v>
      </c>
      <c r="F188" s="98"/>
      <c r="G188" s="99">
        <v>2.0099999999999998</v>
      </c>
      <c r="H188" s="100">
        <v>3.99</v>
      </c>
      <c r="I188" s="82" t="s">
        <v>64</v>
      </c>
      <c r="J188" s="77"/>
      <c r="K188" s="109">
        <f>Table1[[#This Row],[Cases Ordered]]*Table1[[#This Row],[Units Per Case]]</f>
        <v>0</v>
      </c>
      <c r="L188" s="110">
        <f>_xlfn.IFNA(IF($F$15="Yes",Table1[[#This Row],[Total Units Ordered]]*Table1[[#This Row],[Wholesale]]*0.95,Table1[[#This Row],[Total Units Ordered]]*Table1[[#This Row],[Wholesale]]),0)</f>
        <v>0</v>
      </c>
      <c r="M188" s="130" t="s">
        <v>868</v>
      </c>
    </row>
    <row r="189" spans="2:13" x14ac:dyDescent="0.3">
      <c r="B189" s="141" t="s">
        <v>918</v>
      </c>
      <c r="C189" s="98" t="s">
        <v>1125</v>
      </c>
      <c r="D189" s="98" t="s">
        <v>669</v>
      </c>
      <c r="E189" s="82" t="s">
        <v>670</v>
      </c>
      <c r="F189" s="98"/>
      <c r="G189" s="99">
        <v>0.85</v>
      </c>
      <c r="H189" s="100">
        <v>1.69</v>
      </c>
      <c r="I189" s="82" t="s">
        <v>64</v>
      </c>
      <c r="J189" s="77"/>
      <c r="K189" s="109">
        <f>Table1[[#This Row],[Cases Ordered]]*Table1[[#This Row],[Units Per Case]]</f>
        <v>0</v>
      </c>
      <c r="L189" s="110">
        <f>_xlfn.IFNA(IF($F$15="Yes",Table1[[#This Row],[Total Units Ordered]]*Table1[[#This Row],[Wholesale]]*0.95,Table1[[#This Row],[Total Units Ordered]]*Table1[[#This Row],[Wholesale]]),0)</f>
        <v>0</v>
      </c>
      <c r="M189" s="130" t="s">
        <v>868</v>
      </c>
    </row>
    <row r="190" spans="2:13" x14ac:dyDescent="0.3">
      <c r="B190" s="141" t="s">
        <v>918</v>
      </c>
      <c r="C190" s="98" t="s">
        <v>1126</v>
      </c>
      <c r="D190" s="98" t="s">
        <v>671</v>
      </c>
      <c r="E190" s="82" t="s">
        <v>672</v>
      </c>
      <c r="F190" s="98"/>
      <c r="G190" s="99">
        <v>1.17</v>
      </c>
      <c r="H190" s="100">
        <v>2.29</v>
      </c>
      <c r="I190" s="82" t="s">
        <v>64</v>
      </c>
      <c r="J190" s="77"/>
      <c r="K190" s="109">
        <f>Table1[[#This Row],[Cases Ordered]]*Table1[[#This Row],[Units Per Case]]</f>
        <v>0</v>
      </c>
      <c r="L190" s="110">
        <f>_xlfn.IFNA(IF($F$15="Yes",Table1[[#This Row],[Total Units Ordered]]*Table1[[#This Row],[Wholesale]]*0.95,Table1[[#This Row],[Total Units Ordered]]*Table1[[#This Row],[Wholesale]]),0)</f>
        <v>0</v>
      </c>
      <c r="M190" s="130" t="s">
        <v>868</v>
      </c>
    </row>
    <row r="191" spans="2:13" x14ac:dyDescent="0.3">
      <c r="B191" s="141" t="s">
        <v>918</v>
      </c>
      <c r="C191" s="98" t="s">
        <v>1127</v>
      </c>
      <c r="D191" s="98" t="s">
        <v>673</v>
      </c>
      <c r="E191" s="82" t="s">
        <v>674</v>
      </c>
      <c r="F191" s="98"/>
      <c r="G191" s="99">
        <v>1.43</v>
      </c>
      <c r="H191" s="100">
        <v>2.89</v>
      </c>
      <c r="I191" s="82" t="s">
        <v>64</v>
      </c>
      <c r="J191" s="77"/>
      <c r="K191" s="109">
        <f>Table1[[#This Row],[Cases Ordered]]*Table1[[#This Row],[Units Per Case]]</f>
        <v>0</v>
      </c>
      <c r="L191" s="110">
        <f>_xlfn.IFNA(IF($F$15="Yes",Table1[[#This Row],[Total Units Ordered]]*Table1[[#This Row],[Wholesale]]*0.95,Table1[[#This Row],[Total Units Ordered]]*Table1[[#This Row],[Wholesale]]),0)</f>
        <v>0</v>
      </c>
      <c r="M191" s="130" t="s">
        <v>868</v>
      </c>
    </row>
    <row r="192" spans="2:13" x14ac:dyDescent="0.3">
      <c r="B192" s="141" t="s">
        <v>918</v>
      </c>
      <c r="C192" s="98" t="s">
        <v>1128</v>
      </c>
      <c r="D192" s="98" t="s">
        <v>675</v>
      </c>
      <c r="E192" s="82" t="s">
        <v>676</v>
      </c>
      <c r="F192" s="98"/>
      <c r="G192" s="99">
        <v>1.33</v>
      </c>
      <c r="H192" s="100">
        <v>2.69</v>
      </c>
      <c r="I192" s="82" t="s">
        <v>615</v>
      </c>
      <c r="J192" s="77"/>
      <c r="K192" s="109">
        <f>Table1[[#This Row],[Cases Ordered]]*Table1[[#This Row],[Units Per Case]]</f>
        <v>0</v>
      </c>
      <c r="L192" s="110">
        <f>_xlfn.IFNA(IF($F$15="Yes",Table1[[#This Row],[Total Units Ordered]]*Table1[[#This Row],[Wholesale]]*0.95,Table1[[#This Row],[Total Units Ordered]]*Table1[[#This Row],[Wholesale]]),0)</f>
        <v>0</v>
      </c>
      <c r="M192" s="130" t="s">
        <v>868</v>
      </c>
    </row>
    <row r="193" spans="2:13" x14ac:dyDescent="0.3">
      <c r="B193" s="141" t="s">
        <v>918</v>
      </c>
      <c r="C193" s="98" t="s">
        <v>678</v>
      </c>
      <c r="D193" s="98" t="s">
        <v>677</v>
      </c>
      <c r="E193" s="82" t="s">
        <v>679</v>
      </c>
      <c r="F193" s="98"/>
      <c r="G193" s="99">
        <v>3.71</v>
      </c>
      <c r="H193" s="100">
        <v>7.49</v>
      </c>
      <c r="I193" s="82" t="s">
        <v>17</v>
      </c>
      <c r="J193" s="77"/>
      <c r="K193" s="109">
        <f>Table1[[#This Row],[Cases Ordered]]*Table1[[#This Row],[Units Per Case]]</f>
        <v>0</v>
      </c>
      <c r="L193" s="110">
        <f>_xlfn.IFNA(IF($F$15="Yes",Table1[[#This Row],[Total Units Ordered]]*Table1[[#This Row],[Wholesale]]*0.95,Table1[[#This Row],[Total Units Ordered]]*Table1[[#This Row],[Wholesale]]),0)</f>
        <v>0</v>
      </c>
      <c r="M193" s="130" t="s">
        <v>868</v>
      </c>
    </row>
    <row r="194" spans="2:13" x14ac:dyDescent="0.3">
      <c r="B194" s="141" t="s">
        <v>919</v>
      </c>
      <c r="C194" s="98" t="s">
        <v>1129</v>
      </c>
      <c r="D194" s="98" t="s">
        <v>680</v>
      </c>
      <c r="E194" s="82" t="s">
        <v>681</v>
      </c>
      <c r="F194" s="98"/>
      <c r="G194" s="99">
        <v>0.95</v>
      </c>
      <c r="H194" s="100">
        <v>1.89</v>
      </c>
      <c r="I194" s="82" t="s">
        <v>8</v>
      </c>
      <c r="J194" s="77"/>
      <c r="K194" s="109">
        <f>Table1[[#This Row],[Cases Ordered]]*Table1[[#This Row],[Units Per Case]]</f>
        <v>0</v>
      </c>
      <c r="L194" s="110">
        <f>_xlfn.IFNA(IF($F$15="Yes",Table1[[#This Row],[Total Units Ordered]]*Table1[[#This Row],[Wholesale]]*0.95,Table1[[#This Row],[Total Units Ordered]]*Table1[[#This Row],[Wholesale]]),0)</f>
        <v>0</v>
      </c>
      <c r="M194" s="130" t="s">
        <v>888</v>
      </c>
    </row>
    <row r="195" spans="2:13" x14ac:dyDescent="0.3">
      <c r="B195" s="141" t="s">
        <v>919</v>
      </c>
      <c r="C195" s="98" t="s">
        <v>683</v>
      </c>
      <c r="D195" s="98" t="s">
        <v>682</v>
      </c>
      <c r="E195" s="82" t="s">
        <v>684</v>
      </c>
      <c r="F195" s="98"/>
      <c r="G195" s="99">
        <v>0.95</v>
      </c>
      <c r="H195" s="100">
        <v>1.89</v>
      </c>
      <c r="I195" s="82" t="s">
        <v>8</v>
      </c>
      <c r="J195" s="77"/>
      <c r="K195" s="109">
        <f>Table1[[#This Row],[Cases Ordered]]*Table1[[#This Row],[Units Per Case]]</f>
        <v>0</v>
      </c>
      <c r="L195" s="110">
        <f>_xlfn.IFNA(IF($F$15="Yes",Table1[[#This Row],[Total Units Ordered]]*Table1[[#This Row],[Wholesale]]*0.95,Table1[[#This Row],[Total Units Ordered]]*Table1[[#This Row],[Wholesale]]),0)</f>
        <v>0</v>
      </c>
      <c r="M195" s="130" t="s">
        <v>888</v>
      </c>
    </row>
    <row r="196" spans="2:13" x14ac:dyDescent="0.3">
      <c r="B196" s="141" t="s">
        <v>919</v>
      </c>
      <c r="C196" s="98" t="s">
        <v>686</v>
      </c>
      <c r="D196" s="98" t="s">
        <v>685</v>
      </c>
      <c r="E196" s="82" t="s">
        <v>687</v>
      </c>
      <c r="F196" s="98"/>
      <c r="G196" s="99">
        <v>0.95</v>
      </c>
      <c r="H196" s="100">
        <v>1.89</v>
      </c>
      <c r="I196" s="82" t="s">
        <v>8</v>
      </c>
      <c r="J196" s="77"/>
      <c r="K196" s="109">
        <f>Table1[[#This Row],[Cases Ordered]]*Table1[[#This Row],[Units Per Case]]</f>
        <v>0</v>
      </c>
      <c r="L196" s="110">
        <f>_xlfn.IFNA(IF($F$15="Yes",Table1[[#This Row],[Total Units Ordered]]*Table1[[#This Row],[Wholesale]]*0.95,Table1[[#This Row],[Total Units Ordered]]*Table1[[#This Row],[Wholesale]]),0)</f>
        <v>0</v>
      </c>
      <c r="M196" s="130" t="s">
        <v>888</v>
      </c>
    </row>
    <row r="197" spans="2:13" x14ac:dyDescent="0.3">
      <c r="B197" s="141" t="s">
        <v>919</v>
      </c>
      <c r="C197" s="98" t="s">
        <v>689</v>
      </c>
      <c r="D197" s="98" t="s">
        <v>688</v>
      </c>
      <c r="E197" s="82" t="s">
        <v>690</v>
      </c>
      <c r="F197" s="98"/>
      <c r="G197" s="99">
        <v>1.75</v>
      </c>
      <c r="H197" s="100">
        <v>3.49</v>
      </c>
      <c r="I197" s="82" t="s">
        <v>64</v>
      </c>
      <c r="J197" s="77"/>
      <c r="K197" s="109">
        <f>Table1[[#This Row],[Cases Ordered]]*Table1[[#This Row],[Units Per Case]]</f>
        <v>0</v>
      </c>
      <c r="L197" s="110">
        <f>_xlfn.IFNA(IF($F$15="Yes",Table1[[#This Row],[Total Units Ordered]]*Table1[[#This Row],[Wholesale]]*0.95,Table1[[#This Row],[Total Units Ordered]]*Table1[[#This Row],[Wholesale]]),0)</f>
        <v>0</v>
      </c>
      <c r="M197" s="130" t="s">
        <v>868</v>
      </c>
    </row>
    <row r="198" spans="2:13" x14ac:dyDescent="0.3">
      <c r="B198" s="141" t="s">
        <v>919</v>
      </c>
      <c r="C198" s="98" t="s">
        <v>1130</v>
      </c>
      <c r="D198" s="98" t="s">
        <v>691</v>
      </c>
      <c r="E198" s="82" t="s">
        <v>692</v>
      </c>
      <c r="F198" s="98"/>
      <c r="G198" s="99">
        <v>3.45</v>
      </c>
      <c r="H198" s="100">
        <v>6.99</v>
      </c>
      <c r="I198" s="82" t="s">
        <v>64</v>
      </c>
      <c r="J198" s="77"/>
      <c r="K198" s="109">
        <f>Table1[[#This Row],[Cases Ordered]]*Table1[[#This Row],[Units Per Case]]</f>
        <v>0</v>
      </c>
      <c r="L198" s="110">
        <f>_xlfn.IFNA(IF($F$15="Yes",Table1[[#This Row],[Total Units Ordered]]*Table1[[#This Row],[Wholesale]]*0.95,Table1[[#This Row],[Total Units Ordered]]*Table1[[#This Row],[Wholesale]]),0)</f>
        <v>0</v>
      </c>
      <c r="M198" s="130" t="s">
        <v>868</v>
      </c>
    </row>
    <row r="199" spans="2:13" x14ac:dyDescent="0.3">
      <c r="B199" s="141" t="s">
        <v>919</v>
      </c>
      <c r="C199" s="98" t="s">
        <v>1131</v>
      </c>
      <c r="D199" s="98" t="s">
        <v>693</v>
      </c>
      <c r="E199" s="82" t="s">
        <v>694</v>
      </c>
      <c r="F199" s="98"/>
      <c r="G199" s="99">
        <v>3.45</v>
      </c>
      <c r="H199" s="100">
        <v>6.99</v>
      </c>
      <c r="I199" s="82" t="s">
        <v>64</v>
      </c>
      <c r="J199" s="77"/>
      <c r="K199" s="109">
        <f>Table1[[#This Row],[Cases Ordered]]*Table1[[#This Row],[Units Per Case]]</f>
        <v>0</v>
      </c>
      <c r="L199" s="110">
        <f>_xlfn.IFNA(IF($F$15="Yes",Table1[[#This Row],[Total Units Ordered]]*Table1[[#This Row],[Wholesale]]*0.95,Table1[[#This Row],[Total Units Ordered]]*Table1[[#This Row],[Wholesale]]),0)</f>
        <v>0</v>
      </c>
      <c r="M199" s="130" t="s">
        <v>868</v>
      </c>
    </row>
    <row r="200" spans="2:13" x14ac:dyDescent="0.3">
      <c r="B200" s="141" t="s">
        <v>919</v>
      </c>
      <c r="C200" s="98" t="s">
        <v>696</v>
      </c>
      <c r="D200" s="98" t="s">
        <v>695</v>
      </c>
      <c r="E200" s="82" t="s">
        <v>697</v>
      </c>
      <c r="F200" s="98"/>
      <c r="G200" s="99">
        <v>1.22</v>
      </c>
      <c r="H200" s="100">
        <v>2.4900000000000002</v>
      </c>
      <c r="I200" s="82" t="s">
        <v>498</v>
      </c>
      <c r="J200" s="77"/>
      <c r="K200" s="109">
        <f>Table1[[#This Row],[Cases Ordered]]*Table1[[#This Row],[Units Per Case]]</f>
        <v>0</v>
      </c>
      <c r="L200" s="110">
        <f>_xlfn.IFNA(IF($F$15="Yes",Table1[[#This Row],[Total Units Ordered]]*Table1[[#This Row],[Wholesale]]*0.95,Table1[[#This Row],[Total Units Ordered]]*Table1[[#This Row],[Wholesale]]),0)</f>
        <v>0</v>
      </c>
      <c r="M200" s="130" t="s">
        <v>888</v>
      </c>
    </row>
    <row r="201" spans="2:13" x14ac:dyDescent="0.3">
      <c r="B201" s="141" t="s">
        <v>919</v>
      </c>
      <c r="C201" s="98" t="s">
        <v>1132</v>
      </c>
      <c r="D201" s="98" t="s">
        <v>698</v>
      </c>
      <c r="E201" s="82" t="s">
        <v>699</v>
      </c>
      <c r="F201" s="98"/>
      <c r="G201" s="99">
        <v>1.48</v>
      </c>
      <c r="H201" s="100">
        <v>2.99</v>
      </c>
      <c r="I201" s="82" t="s">
        <v>8</v>
      </c>
      <c r="J201" s="77"/>
      <c r="K201" s="109">
        <f>Table1[[#This Row],[Cases Ordered]]*Table1[[#This Row],[Units Per Case]]</f>
        <v>0</v>
      </c>
      <c r="L201" s="110">
        <f>_xlfn.IFNA(IF($F$15="Yes",Table1[[#This Row],[Total Units Ordered]]*Table1[[#This Row],[Wholesale]]*0.95,Table1[[#This Row],[Total Units Ordered]]*Table1[[#This Row],[Wholesale]]),0)</f>
        <v>0</v>
      </c>
      <c r="M201" s="130" t="s">
        <v>888</v>
      </c>
    </row>
    <row r="202" spans="2:13" x14ac:dyDescent="0.3">
      <c r="B202" s="141" t="s">
        <v>919</v>
      </c>
      <c r="C202" s="98" t="s">
        <v>1133</v>
      </c>
      <c r="D202" s="98" t="s">
        <v>700</v>
      </c>
      <c r="E202" s="82" t="s">
        <v>701</v>
      </c>
      <c r="F202" s="98"/>
      <c r="G202" s="99">
        <v>0.95</v>
      </c>
      <c r="H202" s="100">
        <v>1.89</v>
      </c>
      <c r="I202" s="82" t="s">
        <v>64</v>
      </c>
      <c r="J202" s="77"/>
      <c r="K202" s="109">
        <f>Table1[[#This Row],[Cases Ordered]]*Table1[[#This Row],[Units Per Case]]</f>
        <v>0</v>
      </c>
      <c r="L202" s="110">
        <f>_xlfn.IFNA(IF($F$15="Yes",Table1[[#This Row],[Total Units Ordered]]*Table1[[#This Row],[Wholesale]]*0.95,Table1[[#This Row],[Total Units Ordered]]*Table1[[#This Row],[Wholesale]]),0)</f>
        <v>0</v>
      </c>
      <c r="M202" s="130" t="s">
        <v>868</v>
      </c>
    </row>
    <row r="203" spans="2:13" x14ac:dyDescent="0.3">
      <c r="B203" s="141" t="s">
        <v>919</v>
      </c>
      <c r="C203" s="98" t="s">
        <v>1134</v>
      </c>
      <c r="D203" s="98" t="s">
        <v>702</v>
      </c>
      <c r="E203" s="82" t="s">
        <v>5</v>
      </c>
      <c r="F203" s="98"/>
      <c r="G203" s="99">
        <v>2.92</v>
      </c>
      <c r="H203" s="100">
        <v>5.79</v>
      </c>
      <c r="I203" s="82" t="s">
        <v>615</v>
      </c>
      <c r="J203" s="77"/>
      <c r="K203" s="109">
        <f>Table1[[#This Row],[Cases Ordered]]*Table1[[#This Row],[Units Per Case]]</f>
        <v>0</v>
      </c>
      <c r="L203" s="110">
        <f>_xlfn.IFNA(IF($F$15="Yes",Table1[[#This Row],[Total Units Ordered]]*Table1[[#This Row],[Wholesale]]*0.95,Table1[[#This Row],[Total Units Ordered]]*Table1[[#This Row],[Wholesale]]),0)</f>
        <v>0</v>
      </c>
      <c r="M203" s="130" t="s">
        <v>868</v>
      </c>
    </row>
    <row r="204" spans="2:13" x14ac:dyDescent="0.3">
      <c r="B204" s="141" t="s">
        <v>920</v>
      </c>
      <c r="C204" s="98" t="s">
        <v>1135</v>
      </c>
      <c r="D204" s="98" t="s">
        <v>703</v>
      </c>
      <c r="E204" s="82" t="s">
        <v>704</v>
      </c>
      <c r="F204" s="98"/>
      <c r="G204" s="99">
        <v>4.24</v>
      </c>
      <c r="H204" s="100">
        <v>8.49</v>
      </c>
      <c r="I204" s="82" t="s">
        <v>64</v>
      </c>
      <c r="J204" s="77"/>
      <c r="K204" s="109">
        <f>Table1[[#This Row],[Cases Ordered]]*Table1[[#This Row],[Units Per Case]]</f>
        <v>0</v>
      </c>
      <c r="L204" s="110">
        <f>_xlfn.IFNA(IF($F$15="Yes",Table1[[#This Row],[Total Units Ordered]]*Table1[[#This Row],[Wholesale]]*0.95,Table1[[#This Row],[Total Units Ordered]]*Table1[[#This Row],[Wholesale]]),0)</f>
        <v>0</v>
      </c>
      <c r="M204" s="130" t="s">
        <v>868</v>
      </c>
    </row>
    <row r="205" spans="2:13" x14ac:dyDescent="0.3">
      <c r="B205" s="141" t="s">
        <v>549</v>
      </c>
      <c r="C205" s="98" t="s">
        <v>1077</v>
      </c>
      <c r="D205" s="98" t="s">
        <v>550</v>
      </c>
      <c r="E205" s="82" t="s">
        <v>551</v>
      </c>
      <c r="F205" s="98"/>
      <c r="G205" s="99">
        <v>42.93</v>
      </c>
      <c r="H205" s="100">
        <v>84.99</v>
      </c>
      <c r="I205" s="82" t="s">
        <v>6</v>
      </c>
      <c r="J205" s="77"/>
      <c r="K205" s="109">
        <f>Table1[[#This Row],[Cases Ordered]]*Table1[[#This Row],[Units Per Case]]</f>
        <v>0</v>
      </c>
      <c r="L205" s="110">
        <f>_xlfn.IFNA(IF($F$15="Yes",Table1[[#This Row],[Total Units Ordered]]*Table1[[#This Row],[Wholesale]]*0.95,Table1[[#This Row],[Total Units Ordered]]*Table1[[#This Row],[Wholesale]]),0)</f>
        <v>0</v>
      </c>
      <c r="M205" s="130" t="s">
        <v>868</v>
      </c>
    </row>
    <row r="206" spans="2:13" x14ac:dyDescent="0.3">
      <c r="B206" s="141" t="s">
        <v>549</v>
      </c>
      <c r="C206" s="98" t="s">
        <v>1078</v>
      </c>
      <c r="D206" s="98" t="s">
        <v>552</v>
      </c>
      <c r="E206" s="82" t="s">
        <v>553</v>
      </c>
      <c r="F206" s="98"/>
      <c r="G206" s="99">
        <v>59.6</v>
      </c>
      <c r="H206" s="100">
        <v>115.99</v>
      </c>
      <c r="I206" s="82" t="s">
        <v>6</v>
      </c>
      <c r="J206" s="77"/>
      <c r="K206" s="109">
        <f>Table1[[#This Row],[Cases Ordered]]*Table1[[#This Row],[Units Per Case]]</f>
        <v>0</v>
      </c>
      <c r="L206" s="110">
        <f>_xlfn.IFNA(IF($F$15="Yes",Table1[[#This Row],[Total Units Ordered]]*Table1[[#This Row],[Wholesale]]*0.95,Table1[[#This Row],[Total Units Ordered]]*Table1[[#This Row],[Wholesale]]),0)</f>
        <v>0</v>
      </c>
      <c r="M206" s="130" t="s">
        <v>868</v>
      </c>
    </row>
    <row r="207" spans="2:13" x14ac:dyDescent="0.3">
      <c r="B207" s="141" t="s">
        <v>530</v>
      </c>
      <c r="C207" s="98" t="s">
        <v>1079</v>
      </c>
      <c r="D207" s="98" t="s">
        <v>554</v>
      </c>
      <c r="E207" s="82" t="s">
        <v>555</v>
      </c>
      <c r="F207" s="98"/>
      <c r="G207" s="99">
        <v>133.56</v>
      </c>
      <c r="H207" s="100">
        <v>255.99</v>
      </c>
      <c r="I207" s="82" t="s">
        <v>6</v>
      </c>
      <c r="J207" s="77"/>
      <c r="K207" s="109">
        <f>Table1[[#This Row],[Cases Ordered]]*Table1[[#This Row],[Units Per Case]]</f>
        <v>0</v>
      </c>
      <c r="L207" s="110">
        <f>_xlfn.IFNA(IF($F$15="Yes",Table1[[#This Row],[Total Units Ordered]]*Table1[[#This Row],[Wholesale]]*0.95,Table1[[#This Row],[Total Units Ordered]]*Table1[[#This Row],[Wholesale]]),0)</f>
        <v>0</v>
      </c>
      <c r="M207" s="130" t="s">
        <v>868</v>
      </c>
    </row>
    <row r="208" spans="2:13" x14ac:dyDescent="0.3">
      <c r="B208" s="141" t="s">
        <v>530</v>
      </c>
      <c r="C208" s="98" t="s">
        <v>557</v>
      </c>
      <c r="D208" s="98" t="s">
        <v>556</v>
      </c>
      <c r="E208" s="82" t="s">
        <v>558</v>
      </c>
      <c r="F208" s="98"/>
      <c r="G208" s="99">
        <v>5.04</v>
      </c>
      <c r="H208" s="100">
        <v>9.99</v>
      </c>
      <c r="I208" s="82" t="s">
        <v>20</v>
      </c>
      <c r="J208" s="77"/>
      <c r="K208" s="109">
        <f>Table1[[#This Row],[Cases Ordered]]*Table1[[#This Row],[Units Per Case]]</f>
        <v>0</v>
      </c>
      <c r="L208" s="110">
        <f>_xlfn.IFNA(IF($F$15="Yes",Table1[[#This Row],[Total Units Ordered]]*Table1[[#This Row],[Wholesale]]*0.95,Table1[[#This Row],[Total Units Ordered]]*Table1[[#This Row],[Wholesale]]),0)</f>
        <v>0</v>
      </c>
      <c r="M208" s="130" t="s">
        <v>868</v>
      </c>
    </row>
    <row r="209" spans="2:13" x14ac:dyDescent="0.3">
      <c r="B209" s="141" t="s">
        <v>530</v>
      </c>
      <c r="C209" s="98" t="s">
        <v>1080</v>
      </c>
      <c r="D209" s="98" t="s">
        <v>559</v>
      </c>
      <c r="E209" s="82" t="s">
        <v>560</v>
      </c>
      <c r="F209" s="98"/>
      <c r="G209" s="99">
        <v>7.42</v>
      </c>
      <c r="H209" s="100">
        <v>14.99</v>
      </c>
      <c r="I209" s="82" t="s">
        <v>9</v>
      </c>
      <c r="J209" s="77"/>
      <c r="K209" s="109">
        <f>Table1[[#This Row],[Cases Ordered]]*Table1[[#This Row],[Units Per Case]]</f>
        <v>0</v>
      </c>
      <c r="L209" s="110">
        <f>_xlfn.IFNA(IF($F$15="Yes",Table1[[#This Row],[Total Units Ordered]]*Table1[[#This Row],[Wholesale]]*0.95,Table1[[#This Row],[Total Units Ordered]]*Table1[[#This Row],[Wholesale]]),0)</f>
        <v>0</v>
      </c>
      <c r="M209" s="130" t="s">
        <v>868</v>
      </c>
    </row>
    <row r="210" spans="2:13" x14ac:dyDescent="0.3">
      <c r="B210" s="141" t="s">
        <v>530</v>
      </c>
      <c r="C210" s="98" t="s">
        <v>1081</v>
      </c>
      <c r="D210" s="98" t="s">
        <v>561</v>
      </c>
      <c r="E210" s="82" t="s">
        <v>562</v>
      </c>
      <c r="F210" s="98"/>
      <c r="G210" s="99">
        <v>58.83</v>
      </c>
      <c r="H210" s="100">
        <v>114.99</v>
      </c>
      <c r="I210" s="82" t="s">
        <v>498</v>
      </c>
      <c r="J210" s="77"/>
      <c r="K210" s="109">
        <f>Table1[[#This Row],[Cases Ordered]]*Table1[[#This Row],[Units Per Case]]</f>
        <v>0</v>
      </c>
      <c r="L210" s="110">
        <f>_xlfn.IFNA(IF($F$15="Yes",Table1[[#This Row],[Total Units Ordered]]*Table1[[#This Row],[Wholesale]]*0.95,Table1[[#This Row],[Total Units Ordered]]*Table1[[#This Row],[Wholesale]]),0)</f>
        <v>0</v>
      </c>
      <c r="M210" s="130" t="s">
        <v>868</v>
      </c>
    </row>
    <row r="211" spans="2:13" x14ac:dyDescent="0.3">
      <c r="B211" s="141" t="s">
        <v>530</v>
      </c>
      <c r="C211" s="98" t="s">
        <v>1082</v>
      </c>
      <c r="D211" s="98" t="s">
        <v>563</v>
      </c>
      <c r="E211" s="82" t="s">
        <v>564</v>
      </c>
      <c r="F211" s="98"/>
      <c r="G211" s="99">
        <v>17.760000000000002</v>
      </c>
      <c r="H211" s="100">
        <v>34.99</v>
      </c>
      <c r="I211" s="82" t="s">
        <v>8</v>
      </c>
      <c r="J211" s="77"/>
      <c r="K211" s="109">
        <f>Table1[[#This Row],[Cases Ordered]]*Table1[[#This Row],[Units Per Case]]</f>
        <v>0</v>
      </c>
      <c r="L211" s="110">
        <f>_xlfn.IFNA(IF($F$15="Yes",Table1[[#This Row],[Total Units Ordered]]*Table1[[#This Row],[Wholesale]]*0.95,Table1[[#This Row],[Total Units Ordered]]*Table1[[#This Row],[Wholesale]]),0)</f>
        <v>0</v>
      </c>
      <c r="M211" s="130" t="s">
        <v>868</v>
      </c>
    </row>
    <row r="212" spans="2:13" x14ac:dyDescent="0.3">
      <c r="B212" s="141" t="s">
        <v>530</v>
      </c>
      <c r="C212" s="98" t="s">
        <v>1083</v>
      </c>
      <c r="D212" s="98" t="s">
        <v>565</v>
      </c>
      <c r="E212" s="82" t="s">
        <v>566</v>
      </c>
      <c r="F212" s="98"/>
      <c r="G212" s="99">
        <v>10.07</v>
      </c>
      <c r="H212" s="100">
        <v>19.989999999999998</v>
      </c>
      <c r="I212" s="82" t="s">
        <v>8</v>
      </c>
      <c r="J212" s="77"/>
      <c r="K212" s="109">
        <f>Table1[[#This Row],[Cases Ordered]]*Table1[[#This Row],[Units Per Case]]</f>
        <v>0</v>
      </c>
      <c r="L212" s="110">
        <f>_xlfn.IFNA(IF($F$15="Yes",Table1[[#This Row],[Total Units Ordered]]*Table1[[#This Row],[Wholesale]]*0.95,Table1[[#This Row],[Total Units Ordered]]*Table1[[#This Row],[Wholesale]]),0)</f>
        <v>0</v>
      </c>
      <c r="M212" s="130" t="s">
        <v>868</v>
      </c>
    </row>
    <row r="213" spans="2:13" x14ac:dyDescent="0.3">
      <c r="B213" s="141" t="s">
        <v>530</v>
      </c>
      <c r="C213" s="98" t="s">
        <v>1084</v>
      </c>
      <c r="D213" s="98" t="s">
        <v>567</v>
      </c>
      <c r="E213" s="82" t="s">
        <v>568</v>
      </c>
      <c r="F213" s="98"/>
      <c r="G213" s="99">
        <v>11.66</v>
      </c>
      <c r="H213" s="100">
        <v>22.99</v>
      </c>
      <c r="I213" s="82" t="s">
        <v>8</v>
      </c>
      <c r="J213" s="77"/>
      <c r="K213" s="109">
        <f>Table1[[#This Row],[Cases Ordered]]*Table1[[#This Row],[Units Per Case]]</f>
        <v>0</v>
      </c>
      <c r="L213" s="110">
        <f>_xlfn.IFNA(IF($F$15="Yes",Table1[[#This Row],[Total Units Ordered]]*Table1[[#This Row],[Wholesale]]*0.95,Table1[[#This Row],[Total Units Ordered]]*Table1[[#This Row],[Wholesale]]),0)</f>
        <v>0</v>
      </c>
      <c r="M213" s="130" t="s">
        <v>868</v>
      </c>
    </row>
    <row r="214" spans="2:13" x14ac:dyDescent="0.3">
      <c r="B214" s="141" t="s">
        <v>530</v>
      </c>
      <c r="C214" s="98" t="s">
        <v>1085</v>
      </c>
      <c r="D214" s="98" t="s">
        <v>569</v>
      </c>
      <c r="E214" s="82" t="s">
        <v>570</v>
      </c>
      <c r="F214" s="98"/>
      <c r="G214" s="99">
        <v>21.2</v>
      </c>
      <c r="H214" s="100">
        <v>41.99</v>
      </c>
      <c r="I214" s="82" t="s">
        <v>498</v>
      </c>
      <c r="J214" s="77"/>
      <c r="K214" s="109">
        <f>Table1[[#This Row],[Cases Ordered]]*Table1[[#This Row],[Units Per Case]]</f>
        <v>0</v>
      </c>
      <c r="L214" s="110">
        <f>_xlfn.IFNA(IF($F$15="Yes",Table1[[#This Row],[Total Units Ordered]]*Table1[[#This Row],[Wholesale]]*0.95,Table1[[#This Row],[Total Units Ordered]]*Table1[[#This Row],[Wholesale]]),0)</f>
        <v>0</v>
      </c>
      <c r="M214" s="130" t="s">
        <v>868</v>
      </c>
    </row>
    <row r="215" spans="2:13" x14ac:dyDescent="0.3">
      <c r="B215" s="141" t="s">
        <v>530</v>
      </c>
      <c r="C215" s="98" t="s">
        <v>1086</v>
      </c>
      <c r="D215" s="98" t="s">
        <v>571</v>
      </c>
      <c r="E215" s="82" t="s">
        <v>572</v>
      </c>
      <c r="F215" s="98"/>
      <c r="G215" s="99">
        <v>17.489999999999998</v>
      </c>
      <c r="H215" s="100">
        <v>34.99</v>
      </c>
      <c r="I215" s="82" t="s">
        <v>8</v>
      </c>
      <c r="J215" s="77"/>
      <c r="K215" s="109">
        <f>Table1[[#This Row],[Cases Ordered]]*Table1[[#This Row],[Units Per Case]]</f>
        <v>0</v>
      </c>
      <c r="L215" s="110">
        <f>_xlfn.IFNA(IF($F$15="Yes",Table1[[#This Row],[Total Units Ordered]]*Table1[[#This Row],[Wholesale]]*0.95,Table1[[#This Row],[Total Units Ordered]]*Table1[[#This Row],[Wholesale]]),0)</f>
        <v>0</v>
      </c>
      <c r="M215" s="130" t="s">
        <v>868</v>
      </c>
    </row>
    <row r="216" spans="2:13" x14ac:dyDescent="0.3">
      <c r="B216" s="141" t="s">
        <v>530</v>
      </c>
      <c r="C216" s="98" t="s">
        <v>1087</v>
      </c>
      <c r="D216" s="98" t="s">
        <v>573</v>
      </c>
      <c r="E216" s="82" t="s">
        <v>574</v>
      </c>
      <c r="F216" s="98"/>
      <c r="G216" s="99">
        <v>20.14</v>
      </c>
      <c r="H216" s="100">
        <v>39.99</v>
      </c>
      <c r="I216" s="82" t="s">
        <v>8</v>
      </c>
      <c r="J216" s="77"/>
      <c r="K216" s="109">
        <f>Table1[[#This Row],[Cases Ordered]]*Table1[[#This Row],[Units Per Case]]</f>
        <v>0</v>
      </c>
      <c r="L216" s="110">
        <f>_xlfn.IFNA(IF($F$15="Yes",Table1[[#This Row],[Total Units Ordered]]*Table1[[#This Row],[Wholesale]]*0.95,Table1[[#This Row],[Total Units Ordered]]*Table1[[#This Row],[Wholesale]]),0)</f>
        <v>0</v>
      </c>
      <c r="M216" s="130" t="s">
        <v>868</v>
      </c>
    </row>
    <row r="217" spans="2:13" x14ac:dyDescent="0.3">
      <c r="B217" s="141" t="s">
        <v>530</v>
      </c>
      <c r="C217" s="98" t="s">
        <v>1088</v>
      </c>
      <c r="D217" s="98" t="s">
        <v>575</v>
      </c>
      <c r="E217" s="82" t="s">
        <v>576</v>
      </c>
      <c r="F217" s="98"/>
      <c r="G217" s="99">
        <v>40.28</v>
      </c>
      <c r="H217" s="100">
        <v>79.989999999999995</v>
      </c>
      <c r="I217" s="82" t="s">
        <v>498</v>
      </c>
      <c r="J217" s="77"/>
      <c r="K217" s="109">
        <f>Table1[[#This Row],[Cases Ordered]]*Table1[[#This Row],[Units Per Case]]</f>
        <v>0</v>
      </c>
      <c r="L217" s="110">
        <f>_xlfn.IFNA(IF($F$15="Yes",Table1[[#This Row],[Total Units Ordered]]*Table1[[#This Row],[Wholesale]]*0.95,Table1[[#This Row],[Total Units Ordered]]*Table1[[#This Row],[Wholesale]]),0)</f>
        <v>0</v>
      </c>
      <c r="M217" s="130" t="s">
        <v>868</v>
      </c>
    </row>
    <row r="218" spans="2:13" x14ac:dyDescent="0.3">
      <c r="B218" s="141" t="s">
        <v>530</v>
      </c>
      <c r="C218" s="98" t="s">
        <v>1089</v>
      </c>
      <c r="D218" s="98" t="s">
        <v>577</v>
      </c>
      <c r="E218" s="82" t="s">
        <v>578</v>
      </c>
      <c r="F218" s="98"/>
      <c r="G218" s="99">
        <v>15.9</v>
      </c>
      <c r="H218" s="100">
        <v>30.99</v>
      </c>
      <c r="I218" s="82" t="s">
        <v>8</v>
      </c>
      <c r="J218" s="77"/>
      <c r="K218" s="109">
        <f>Table1[[#This Row],[Cases Ordered]]*Table1[[#This Row],[Units Per Case]]</f>
        <v>0</v>
      </c>
      <c r="L218" s="110">
        <f>_xlfn.IFNA(IF($F$15="Yes",Table1[[#This Row],[Total Units Ordered]]*Table1[[#This Row],[Wholesale]]*0.95,Table1[[#This Row],[Total Units Ordered]]*Table1[[#This Row],[Wholesale]]),0)</f>
        <v>0</v>
      </c>
      <c r="M218" s="130" t="s">
        <v>868</v>
      </c>
    </row>
    <row r="219" spans="2:13" x14ac:dyDescent="0.3">
      <c r="B219" s="141" t="s">
        <v>530</v>
      </c>
      <c r="C219" s="98" t="s">
        <v>1090</v>
      </c>
      <c r="D219" s="98" t="s">
        <v>579</v>
      </c>
      <c r="E219" s="82" t="s">
        <v>580</v>
      </c>
      <c r="F219" s="98"/>
      <c r="G219" s="99">
        <v>13.78</v>
      </c>
      <c r="H219" s="100">
        <v>24.99</v>
      </c>
      <c r="I219" s="82" t="s">
        <v>8</v>
      </c>
      <c r="J219" s="77"/>
      <c r="K219" s="109">
        <f>Table1[[#This Row],[Cases Ordered]]*Table1[[#This Row],[Units Per Case]]</f>
        <v>0</v>
      </c>
      <c r="L219" s="110">
        <f>_xlfn.IFNA(IF($F$15="Yes",Table1[[#This Row],[Total Units Ordered]]*Table1[[#This Row],[Wholesale]]*0.95,Table1[[#This Row],[Total Units Ordered]]*Table1[[#This Row],[Wholesale]]),0)</f>
        <v>0</v>
      </c>
      <c r="M219" s="130" t="s">
        <v>868</v>
      </c>
    </row>
    <row r="220" spans="2:13" x14ac:dyDescent="0.3">
      <c r="B220" s="141" t="s">
        <v>530</v>
      </c>
      <c r="C220" s="98" t="s">
        <v>1091</v>
      </c>
      <c r="D220" s="98" t="s">
        <v>581</v>
      </c>
      <c r="E220" s="82" t="s">
        <v>582</v>
      </c>
      <c r="F220" s="98"/>
      <c r="G220" s="99">
        <v>29.68</v>
      </c>
      <c r="H220" s="100">
        <v>57.99</v>
      </c>
      <c r="I220" s="82" t="s">
        <v>8</v>
      </c>
      <c r="J220" s="77"/>
      <c r="K220" s="109">
        <f>Table1[[#This Row],[Cases Ordered]]*Table1[[#This Row],[Units Per Case]]</f>
        <v>0</v>
      </c>
      <c r="L220" s="110">
        <f>_xlfn.IFNA(IF($F$15="Yes",Table1[[#This Row],[Total Units Ordered]]*Table1[[#This Row],[Wholesale]]*0.95,Table1[[#This Row],[Total Units Ordered]]*Table1[[#This Row],[Wholesale]]),0)</f>
        <v>0</v>
      </c>
      <c r="M220" s="130" t="s">
        <v>868</v>
      </c>
    </row>
    <row r="221" spans="2:13" x14ac:dyDescent="0.3">
      <c r="B221" s="141" t="s">
        <v>530</v>
      </c>
      <c r="C221" s="98" t="s">
        <v>1092</v>
      </c>
      <c r="D221" s="98" t="s">
        <v>583</v>
      </c>
      <c r="E221" s="82" t="s">
        <v>584</v>
      </c>
      <c r="F221" s="98"/>
      <c r="G221" s="99">
        <v>23.32</v>
      </c>
      <c r="H221" s="100">
        <v>44.99</v>
      </c>
      <c r="I221" s="82" t="s">
        <v>8</v>
      </c>
      <c r="J221" s="77"/>
      <c r="K221" s="109">
        <f>Table1[[#This Row],[Cases Ordered]]*Table1[[#This Row],[Units Per Case]]</f>
        <v>0</v>
      </c>
      <c r="L221" s="110">
        <f>_xlfn.IFNA(IF($F$15="Yes",Table1[[#This Row],[Total Units Ordered]]*Table1[[#This Row],[Wholesale]]*0.95,Table1[[#This Row],[Total Units Ordered]]*Table1[[#This Row],[Wholesale]]),0)</f>
        <v>0</v>
      </c>
      <c r="M221" s="130" t="s">
        <v>868</v>
      </c>
    </row>
    <row r="222" spans="2:13" x14ac:dyDescent="0.3">
      <c r="B222" s="141" t="s">
        <v>530</v>
      </c>
      <c r="C222" s="98" t="s">
        <v>1093</v>
      </c>
      <c r="D222" s="98" t="s">
        <v>585</v>
      </c>
      <c r="E222" s="82" t="s">
        <v>586</v>
      </c>
      <c r="F222" s="98"/>
      <c r="G222" s="99">
        <v>54.59</v>
      </c>
      <c r="H222" s="100">
        <v>104.99</v>
      </c>
      <c r="I222" s="82" t="s">
        <v>6</v>
      </c>
      <c r="J222" s="77"/>
      <c r="K222" s="109">
        <f>Table1[[#This Row],[Cases Ordered]]*Table1[[#This Row],[Units Per Case]]</f>
        <v>0</v>
      </c>
      <c r="L222" s="110">
        <f>_xlfn.IFNA(IF($F$15="Yes",Table1[[#This Row],[Total Units Ordered]]*Table1[[#This Row],[Wholesale]]*0.95,Table1[[#This Row],[Total Units Ordered]]*Table1[[#This Row],[Wholesale]]),0)</f>
        <v>0</v>
      </c>
      <c r="M222" s="130" t="s">
        <v>868</v>
      </c>
    </row>
    <row r="223" spans="2:13" x14ac:dyDescent="0.3">
      <c r="B223" s="141" t="s">
        <v>530</v>
      </c>
      <c r="C223" s="98" t="s">
        <v>1094</v>
      </c>
      <c r="D223" s="98" t="s">
        <v>587</v>
      </c>
      <c r="E223" s="82" t="s">
        <v>588</v>
      </c>
      <c r="F223" s="98"/>
      <c r="G223" s="99">
        <v>50.88</v>
      </c>
      <c r="H223" s="100">
        <v>99.99</v>
      </c>
      <c r="I223" s="82" t="s">
        <v>498</v>
      </c>
      <c r="J223" s="77"/>
      <c r="K223" s="109">
        <f>Table1[[#This Row],[Cases Ordered]]*Table1[[#This Row],[Units Per Case]]</f>
        <v>0</v>
      </c>
      <c r="L223" s="110">
        <f>_xlfn.IFNA(IF($F$15="Yes",Table1[[#This Row],[Total Units Ordered]]*Table1[[#This Row],[Wholesale]]*0.95,Table1[[#This Row],[Total Units Ordered]]*Table1[[#This Row],[Wholesale]]),0)</f>
        <v>0</v>
      </c>
      <c r="M223" s="130" t="s">
        <v>868</v>
      </c>
    </row>
    <row r="224" spans="2:13" x14ac:dyDescent="0.3">
      <c r="B224" s="141" t="s">
        <v>530</v>
      </c>
      <c r="C224" s="98" t="s">
        <v>1095</v>
      </c>
      <c r="D224" s="98" t="s">
        <v>589</v>
      </c>
      <c r="E224" s="82" t="s">
        <v>590</v>
      </c>
      <c r="F224" s="98"/>
      <c r="G224" s="99">
        <v>34.450000000000003</v>
      </c>
      <c r="H224" s="100">
        <v>68.989999999999995</v>
      </c>
      <c r="I224" s="82" t="s">
        <v>498</v>
      </c>
      <c r="J224" s="77"/>
      <c r="K224" s="109">
        <f>Table1[[#This Row],[Cases Ordered]]*Table1[[#This Row],[Units Per Case]]</f>
        <v>0</v>
      </c>
      <c r="L224" s="110">
        <f>_xlfn.IFNA(IF($F$15="Yes",Table1[[#This Row],[Total Units Ordered]]*Table1[[#This Row],[Wholesale]]*0.95,Table1[[#This Row],[Total Units Ordered]]*Table1[[#This Row],[Wholesale]]),0)</f>
        <v>0</v>
      </c>
      <c r="M224" s="130" t="s">
        <v>868</v>
      </c>
    </row>
    <row r="225" spans="2:13" x14ac:dyDescent="0.3">
      <c r="B225" s="141" t="s">
        <v>530</v>
      </c>
      <c r="C225" s="98" t="s">
        <v>1096</v>
      </c>
      <c r="D225" s="98" t="s">
        <v>591</v>
      </c>
      <c r="E225" s="82" t="s">
        <v>592</v>
      </c>
      <c r="F225" s="98"/>
      <c r="G225" s="99">
        <v>59.36</v>
      </c>
      <c r="H225" s="100">
        <v>114.99</v>
      </c>
      <c r="I225" s="82" t="s">
        <v>498</v>
      </c>
      <c r="J225" s="77"/>
      <c r="K225" s="109">
        <f>Table1[[#This Row],[Cases Ordered]]*Table1[[#This Row],[Units Per Case]]</f>
        <v>0</v>
      </c>
      <c r="L225" s="110">
        <f>_xlfn.IFNA(IF($F$15="Yes",Table1[[#This Row],[Total Units Ordered]]*Table1[[#This Row],[Wholesale]]*0.95,Table1[[#This Row],[Total Units Ordered]]*Table1[[#This Row],[Wholesale]]),0)</f>
        <v>0</v>
      </c>
      <c r="M225" s="130" t="s">
        <v>868</v>
      </c>
    </row>
    <row r="226" spans="2:13" x14ac:dyDescent="0.3">
      <c r="B226" s="141" t="s">
        <v>530</v>
      </c>
      <c r="C226" s="98" t="s">
        <v>1097</v>
      </c>
      <c r="D226" s="98" t="s">
        <v>593</v>
      </c>
      <c r="E226" s="82" t="s">
        <v>594</v>
      </c>
      <c r="F226" s="98"/>
      <c r="G226" s="99">
        <v>42.93</v>
      </c>
      <c r="H226" s="100">
        <v>84.99</v>
      </c>
      <c r="I226" s="82" t="s">
        <v>498</v>
      </c>
      <c r="J226" s="77"/>
      <c r="K226" s="109">
        <f>Table1[[#This Row],[Cases Ordered]]*Table1[[#This Row],[Units Per Case]]</f>
        <v>0</v>
      </c>
      <c r="L226" s="110">
        <f>_xlfn.IFNA(IF($F$15="Yes",Table1[[#This Row],[Total Units Ordered]]*Table1[[#This Row],[Wholesale]]*0.95,Table1[[#This Row],[Total Units Ordered]]*Table1[[#This Row],[Wholesale]]),0)</f>
        <v>0</v>
      </c>
      <c r="M226" s="130" t="s">
        <v>868</v>
      </c>
    </row>
    <row r="227" spans="2:13" x14ac:dyDescent="0.3">
      <c r="B227" s="141" t="s">
        <v>530</v>
      </c>
      <c r="C227" s="98" t="s">
        <v>1098</v>
      </c>
      <c r="D227" s="98" t="s">
        <v>595</v>
      </c>
      <c r="E227" s="82" t="s">
        <v>596</v>
      </c>
      <c r="F227" s="98"/>
      <c r="G227" s="99">
        <v>84.8</v>
      </c>
      <c r="H227" s="100">
        <v>164.99</v>
      </c>
      <c r="I227" s="82" t="s">
        <v>6</v>
      </c>
      <c r="J227" s="77"/>
      <c r="K227" s="109">
        <f>Table1[[#This Row],[Cases Ordered]]*Table1[[#This Row],[Units Per Case]]</f>
        <v>0</v>
      </c>
      <c r="L227" s="110">
        <f>_xlfn.IFNA(IF($F$15="Yes",Table1[[#This Row],[Total Units Ordered]]*Table1[[#This Row],[Wholesale]]*0.95,Table1[[#This Row],[Total Units Ordered]]*Table1[[#This Row],[Wholesale]]),0)</f>
        <v>0</v>
      </c>
      <c r="M227" s="130" t="s">
        <v>868</v>
      </c>
    </row>
    <row r="228" spans="2:13" x14ac:dyDescent="0.3">
      <c r="B228" s="141" t="s">
        <v>530</v>
      </c>
      <c r="C228" s="98" t="s">
        <v>1099</v>
      </c>
      <c r="D228" s="98" t="s">
        <v>597</v>
      </c>
      <c r="E228" s="82" t="s">
        <v>598</v>
      </c>
      <c r="F228" s="98"/>
      <c r="G228" s="99">
        <v>24.38</v>
      </c>
      <c r="H228" s="100">
        <v>47.99</v>
      </c>
      <c r="I228" s="82" t="s">
        <v>498</v>
      </c>
      <c r="J228" s="77"/>
      <c r="K228" s="109">
        <f>Table1[[#This Row],[Cases Ordered]]*Table1[[#This Row],[Units Per Case]]</f>
        <v>0</v>
      </c>
      <c r="L228" s="110">
        <f>_xlfn.IFNA(IF($F$15="Yes",Table1[[#This Row],[Total Units Ordered]]*Table1[[#This Row],[Wholesale]]*0.95,Table1[[#This Row],[Total Units Ordered]]*Table1[[#This Row],[Wholesale]]),0)</f>
        <v>0</v>
      </c>
      <c r="M228" s="130" t="s">
        <v>868</v>
      </c>
    </row>
    <row r="229" spans="2:13" x14ac:dyDescent="0.3">
      <c r="B229" s="141" t="s">
        <v>530</v>
      </c>
      <c r="C229" s="98" t="s">
        <v>1100</v>
      </c>
      <c r="D229" s="98" t="s">
        <v>599</v>
      </c>
      <c r="E229" s="82" t="s">
        <v>600</v>
      </c>
      <c r="F229" s="98"/>
      <c r="G229" s="99">
        <v>34.450000000000003</v>
      </c>
      <c r="H229" s="100">
        <v>67.989999999999995</v>
      </c>
      <c r="I229" s="82" t="s">
        <v>498</v>
      </c>
      <c r="J229" s="77"/>
      <c r="K229" s="109">
        <f>Table1[[#This Row],[Cases Ordered]]*Table1[[#This Row],[Units Per Case]]</f>
        <v>0</v>
      </c>
      <c r="L229" s="110">
        <f>_xlfn.IFNA(IF($F$15="Yes",Table1[[#This Row],[Total Units Ordered]]*Table1[[#This Row],[Wholesale]]*0.95,Table1[[#This Row],[Total Units Ordered]]*Table1[[#This Row],[Wholesale]]),0)</f>
        <v>0</v>
      </c>
      <c r="M229" s="130" t="s">
        <v>868</v>
      </c>
    </row>
    <row r="230" spans="2:13" x14ac:dyDescent="0.3">
      <c r="B230" s="141" t="s">
        <v>530</v>
      </c>
      <c r="C230" s="98" t="s">
        <v>1101</v>
      </c>
      <c r="D230" s="98" t="s">
        <v>601</v>
      </c>
      <c r="E230" s="82" t="s">
        <v>602</v>
      </c>
      <c r="F230" s="98"/>
      <c r="G230" s="99">
        <v>11.66</v>
      </c>
      <c r="H230" s="100">
        <v>22.99</v>
      </c>
      <c r="I230" s="82" t="s">
        <v>11</v>
      </c>
      <c r="J230" s="77"/>
      <c r="K230" s="109">
        <f>Table1[[#This Row],[Cases Ordered]]*Table1[[#This Row],[Units Per Case]]</f>
        <v>0</v>
      </c>
      <c r="L230" s="110">
        <f>_xlfn.IFNA(IF($F$15="Yes",Table1[[#This Row],[Total Units Ordered]]*Table1[[#This Row],[Wholesale]]*0.95,Table1[[#This Row],[Total Units Ordered]]*Table1[[#This Row],[Wholesale]]),0)</f>
        <v>0</v>
      </c>
      <c r="M230" s="130" t="s">
        <v>868</v>
      </c>
    </row>
    <row r="231" spans="2:13" x14ac:dyDescent="0.3">
      <c r="B231" s="141" t="s">
        <v>530</v>
      </c>
      <c r="C231" s="98" t="s">
        <v>1102</v>
      </c>
      <c r="D231" s="98" t="s">
        <v>603</v>
      </c>
      <c r="E231" s="82" t="s">
        <v>604</v>
      </c>
      <c r="F231" s="98"/>
      <c r="G231" s="99">
        <v>9.01</v>
      </c>
      <c r="H231" s="100">
        <v>17.989999999999998</v>
      </c>
      <c r="I231" s="82" t="s">
        <v>9</v>
      </c>
      <c r="J231" s="77"/>
      <c r="K231" s="109">
        <f>Table1[[#This Row],[Cases Ordered]]*Table1[[#This Row],[Units Per Case]]</f>
        <v>0</v>
      </c>
      <c r="L231" s="110">
        <f>_xlfn.IFNA(IF($F$15="Yes",Table1[[#This Row],[Total Units Ordered]]*Table1[[#This Row],[Wholesale]]*0.95,Table1[[#This Row],[Total Units Ordered]]*Table1[[#This Row],[Wholesale]]),0)</f>
        <v>0</v>
      </c>
      <c r="M231" s="130" t="s">
        <v>868</v>
      </c>
    </row>
    <row r="232" spans="2:13" x14ac:dyDescent="0.3">
      <c r="B232" s="141" t="s">
        <v>530</v>
      </c>
      <c r="C232" s="98" t="s">
        <v>1103</v>
      </c>
      <c r="D232" s="98" t="s">
        <v>605</v>
      </c>
      <c r="E232" s="82" t="s">
        <v>606</v>
      </c>
      <c r="F232" s="98"/>
      <c r="G232" s="99">
        <v>11.13</v>
      </c>
      <c r="H232" s="100">
        <v>21.99</v>
      </c>
      <c r="I232" s="82" t="s">
        <v>9</v>
      </c>
      <c r="J232" s="77"/>
      <c r="K232" s="109">
        <f>Table1[[#This Row],[Cases Ordered]]*Table1[[#This Row],[Units Per Case]]</f>
        <v>0</v>
      </c>
      <c r="L232" s="110">
        <f>_xlfn.IFNA(IF($F$15="Yes",Table1[[#This Row],[Total Units Ordered]]*Table1[[#This Row],[Wholesale]]*0.95,Table1[[#This Row],[Total Units Ordered]]*Table1[[#This Row],[Wholesale]]),0)</f>
        <v>0</v>
      </c>
      <c r="M232" s="130" t="s">
        <v>868</v>
      </c>
    </row>
    <row r="233" spans="2:13" x14ac:dyDescent="0.3">
      <c r="B233" s="141" t="s">
        <v>530</v>
      </c>
      <c r="C233" s="98" t="s">
        <v>1104</v>
      </c>
      <c r="D233" s="98" t="s">
        <v>607</v>
      </c>
      <c r="E233" s="82" t="s">
        <v>608</v>
      </c>
      <c r="F233" s="98"/>
      <c r="G233" s="99">
        <v>14.05</v>
      </c>
      <c r="H233" s="100">
        <v>27.99</v>
      </c>
      <c r="I233" s="82" t="s">
        <v>17</v>
      </c>
      <c r="J233" s="77"/>
      <c r="K233" s="109">
        <f>Table1[[#This Row],[Cases Ordered]]*Table1[[#This Row],[Units Per Case]]</f>
        <v>0</v>
      </c>
      <c r="L233" s="110">
        <f>_xlfn.IFNA(IF($F$15="Yes",Table1[[#This Row],[Total Units Ordered]]*Table1[[#This Row],[Wholesale]]*0.95,Table1[[#This Row],[Total Units Ordered]]*Table1[[#This Row],[Wholesale]]),0)</f>
        <v>0</v>
      </c>
      <c r="M233" s="130" t="s">
        <v>868</v>
      </c>
    </row>
    <row r="234" spans="2:13" x14ac:dyDescent="0.3">
      <c r="B234" s="141" t="s">
        <v>530</v>
      </c>
      <c r="C234" s="98" t="s">
        <v>1105</v>
      </c>
      <c r="D234" s="98" t="s">
        <v>609</v>
      </c>
      <c r="E234" s="82" t="s">
        <v>610</v>
      </c>
      <c r="F234" s="98"/>
      <c r="G234" s="99">
        <v>4.7699999999999996</v>
      </c>
      <c r="H234" s="100">
        <v>9.49</v>
      </c>
      <c r="I234" s="82" t="s">
        <v>9</v>
      </c>
      <c r="J234" s="77"/>
      <c r="K234" s="109">
        <f>Table1[[#This Row],[Cases Ordered]]*Table1[[#This Row],[Units Per Case]]</f>
        <v>0</v>
      </c>
      <c r="L234" s="110">
        <f>_xlfn.IFNA(IF($F$15="Yes",Table1[[#This Row],[Total Units Ordered]]*Table1[[#This Row],[Wholesale]]*0.95,Table1[[#This Row],[Total Units Ordered]]*Table1[[#This Row],[Wholesale]]),0)</f>
        <v>0</v>
      </c>
      <c r="M234" s="130" t="s">
        <v>868</v>
      </c>
    </row>
    <row r="235" spans="2:13" x14ac:dyDescent="0.3">
      <c r="B235" s="141" t="s">
        <v>530</v>
      </c>
      <c r="C235" s="98" t="s">
        <v>1106</v>
      </c>
      <c r="D235" s="98" t="s">
        <v>611</v>
      </c>
      <c r="E235" s="82" t="s">
        <v>612</v>
      </c>
      <c r="F235" s="98"/>
      <c r="G235" s="99">
        <v>11.4</v>
      </c>
      <c r="H235" s="100">
        <v>21.99</v>
      </c>
      <c r="I235" s="82" t="s">
        <v>8</v>
      </c>
      <c r="J235" s="77"/>
      <c r="K235" s="109">
        <f>Table1[[#This Row],[Cases Ordered]]*Table1[[#This Row],[Units Per Case]]</f>
        <v>0</v>
      </c>
      <c r="L235" s="110">
        <f>_xlfn.IFNA(IF($F$15="Yes",Table1[[#This Row],[Total Units Ordered]]*Table1[[#This Row],[Wholesale]]*0.95,Table1[[#This Row],[Total Units Ordered]]*Table1[[#This Row],[Wholesale]]),0)</f>
        <v>0</v>
      </c>
      <c r="M235" s="130" t="s">
        <v>868</v>
      </c>
    </row>
    <row r="236" spans="2:13" x14ac:dyDescent="0.3">
      <c r="B236" s="141" t="s">
        <v>530</v>
      </c>
      <c r="C236" s="98" t="s">
        <v>614</v>
      </c>
      <c r="D236" s="98" t="s">
        <v>613</v>
      </c>
      <c r="E236" s="82" t="s">
        <v>616</v>
      </c>
      <c r="F236" s="98"/>
      <c r="G236" s="99">
        <v>0.69</v>
      </c>
      <c r="H236" s="100">
        <v>1.39</v>
      </c>
      <c r="I236" s="82" t="s">
        <v>615</v>
      </c>
      <c r="J236" s="77"/>
      <c r="K236" s="109">
        <f>Table1[[#This Row],[Cases Ordered]]*Table1[[#This Row],[Units Per Case]]</f>
        <v>0</v>
      </c>
      <c r="L236" s="110">
        <f>_xlfn.IFNA(IF($F$15="Yes",Table1[[#This Row],[Total Units Ordered]]*Table1[[#This Row],[Wholesale]]*0.95,Table1[[#This Row],[Total Units Ordered]]*Table1[[#This Row],[Wholesale]]),0)</f>
        <v>0</v>
      </c>
      <c r="M236" s="130" t="s">
        <v>868</v>
      </c>
    </row>
    <row r="237" spans="2:13" x14ac:dyDescent="0.3">
      <c r="B237" s="141" t="s">
        <v>530</v>
      </c>
      <c r="C237" s="98" t="s">
        <v>1107</v>
      </c>
      <c r="D237" s="98" t="s">
        <v>617</v>
      </c>
      <c r="E237" s="82" t="s">
        <v>618</v>
      </c>
      <c r="F237" s="98"/>
      <c r="G237" s="99">
        <v>1.22</v>
      </c>
      <c r="H237" s="100">
        <v>2.4900000000000002</v>
      </c>
      <c r="I237" s="82" t="s">
        <v>615</v>
      </c>
      <c r="J237" s="77"/>
      <c r="K237" s="109">
        <f>Table1[[#This Row],[Cases Ordered]]*Table1[[#This Row],[Units Per Case]]</f>
        <v>0</v>
      </c>
      <c r="L237" s="110">
        <f>_xlfn.IFNA(IF($F$15="Yes",Table1[[#This Row],[Total Units Ordered]]*Table1[[#This Row],[Wholesale]]*0.95,Table1[[#This Row],[Total Units Ordered]]*Table1[[#This Row],[Wholesale]]),0)</f>
        <v>0</v>
      </c>
      <c r="M237" s="130" t="s">
        <v>868</v>
      </c>
    </row>
    <row r="238" spans="2:13" x14ac:dyDescent="0.3">
      <c r="B238" s="141" t="s">
        <v>530</v>
      </c>
      <c r="C238" s="98" t="s">
        <v>1108</v>
      </c>
      <c r="D238" s="98" t="s">
        <v>619</v>
      </c>
      <c r="E238" s="82" t="s">
        <v>620</v>
      </c>
      <c r="F238" s="98"/>
      <c r="G238" s="99">
        <v>1.48</v>
      </c>
      <c r="H238" s="100">
        <v>2.99</v>
      </c>
      <c r="I238" s="82" t="s">
        <v>615</v>
      </c>
      <c r="J238" s="77"/>
      <c r="K238" s="109">
        <f>Table1[[#This Row],[Cases Ordered]]*Table1[[#This Row],[Units Per Case]]</f>
        <v>0</v>
      </c>
      <c r="L238" s="110">
        <f>_xlfn.IFNA(IF($F$15="Yes",Table1[[#This Row],[Total Units Ordered]]*Table1[[#This Row],[Wholesale]]*0.95,Table1[[#This Row],[Total Units Ordered]]*Table1[[#This Row],[Wholesale]]),0)</f>
        <v>0</v>
      </c>
      <c r="M238" s="130" t="s">
        <v>868</v>
      </c>
    </row>
    <row r="239" spans="2:13" x14ac:dyDescent="0.3">
      <c r="B239" s="141" t="s">
        <v>530</v>
      </c>
      <c r="C239" s="98" t="s">
        <v>622</v>
      </c>
      <c r="D239" s="98" t="s">
        <v>621</v>
      </c>
      <c r="E239" s="82" t="s">
        <v>623</v>
      </c>
      <c r="F239" s="98"/>
      <c r="G239" s="99">
        <v>89.04</v>
      </c>
      <c r="H239" s="100">
        <v>174.99</v>
      </c>
      <c r="I239" s="82" t="s">
        <v>6</v>
      </c>
      <c r="J239" s="77"/>
      <c r="K239" s="109">
        <f>Table1[[#This Row],[Cases Ordered]]*Table1[[#This Row],[Units Per Case]]</f>
        <v>0</v>
      </c>
      <c r="L239" s="110">
        <f>_xlfn.IFNA(IF($F$15="Yes",Table1[[#This Row],[Total Units Ordered]]*Table1[[#This Row],[Wholesale]]*0.95,Table1[[#This Row],[Total Units Ordered]]*Table1[[#This Row],[Wholesale]]),0)</f>
        <v>0</v>
      </c>
      <c r="M239" s="130" t="s">
        <v>868</v>
      </c>
    </row>
    <row r="240" spans="2:13" x14ac:dyDescent="0.3">
      <c r="B240" s="141" t="s">
        <v>530</v>
      </c>
      <c r="C240" s="98" t="s">
        <v>625</v>
      </c>
      <c r="D240" s="98" t="s">
        <v>624</v>
      </c>
      <c r="E240" s="82" t="s">
        <v>626</v>
      </c>
      <c r="F240" s="98"/>
      <c r="G240" s="99">
        <v>101.23</v>
      </c>
      <c r="H240" s="100">
        <v>199.99</v>
      </c>
      <c r="I240" s="82" t="s">
        <v>6</v>
      </c>
      <c r="J240" s="77"/>
      <c r="K240" s="109">
        <f>Table1[[#This Row],[Cases Ordered]]*Table1[[#This Row],[Units Per Case]]</f>
        <v>0</v>
      </c>
      <c r="L240" s="110">
        <f>_xlfn.IFNA(IF($F$15="Yes",Table1[[#This Row],[Total Units Ordered]]*Table1[[#This Row],[Wholesale]]*0.95,Table1[[#This Row],[Total Units Ordered]]*Table1[[#This Row],[Wholesale]]),0)</f>
        <v>0</v>
      </c>
      <c r="M240" s="130" t="s">
        <v>868</v>
      </c>
    </row>
    <row r="241" spans="2:13" x14ac:dyDescent="0.3">
      <c r="B241" s="141" t="s">
        <v>530</v>
      </c>
      <c r="C241" s="98" t="s">
        <v>628</v>
      </c>
      <c r="D241" s="98" t="s">
        <v>627</v>
      </c>
      <c r="E241" s="82" t="s">
        <v>629</v>
      </c>
      <c r="F241" s="98"/>
      <c r="G241" s="99">
        <v>159</v>
      </c>
      <c r="H241" s="100">
        <v>314.99</v>
      </c>
      <c r="I241" s="82" t="s">
        <v>6</v>
      </c>
      <c r="J241" s="77"/>
      <c r="K241" s="109">
        <f>Table1[[#This Row],[Cases Ordered]]*Table1[[#This Row],[Units Per Case]]</f>
        <v>0</v>
      </c>
      <c r="L241" s="110">
        <f>_xlfn.IFNA(IF($F$15="Yes",Table1[[#This Row],[Total Units Ordered]]*Table1[[#This Row],[Wholesale]]*0.95,Table1[[#This Row],[Total Units Ordered]]*Table1[[#This Row],[Wholesale]]),0)</f>
        <v>0</v>
      </c>
      <c r="M241" s="130" t="s">
        <v>868</v>
      </c>
    </row>
    <row r="242" spans="2:13" x14ac:dyDescent="0.3">
      <c r="B242" s="141" t="s">
        <v>530</v>
      </c>
      <c r="C242" s="98" t="s">
        <v>1109</v>
      </c>
      <c r="D242" s="98" t="s">
        <v>630</v>
      </c>
      <c r="E242" s="82" t="s">
        <v>631</v>
      </c>
      <c r="F242" s="98"/>
      <c r="G242" s="99">
        <v>84.8</v>
      </c>
      <c r="H242" s="100">
        <v>169.99</v>
      </c>
      <c r="I242" s="82" t="s">
        <v>6</v>
      </c>
      <c r="J242" s="77"/>
      <c r="K242" s="109">
        <f>Table1[[#This Row],[Cases Ordered]]*Table1[[#This Row],[Units Per Case]]</f>
        <v>0</v>
      </c>
      <c r="L242" s="110">
        <f>_xlfn.IFNA(IF($F$15="Yes",Table1[[#This Row],[Total Units Ordered]]*Table1[[#This Row],[Wholesale]]*0.95,Table1[[#This Row],[Total Units Ordered]]*Table1[[#This Row],[Wholesale]]),0)</f>
        <v>0</v>
      </c>
      <c r="M242" s="130" t="s">
        <v>868</v>
      </c>
    </row>
    <row r="243" spans="2:13" x14ac:dyDescent="0.3">
      <c r="B243" s="141" t="s">
        <v>530</v>
      </c>
      <c r="C243" s="98" t="s">
        <v>1110</v>
      </c>
      <c r="D243" s="98" t="s">
        <v>632</v>
      </c>
      <c r="E243" s="82" t="s">
        <v>633</v>
      </c>
      <c r="F243" s="98"/>
      <c r="G243" s="99">
        <v>106</v>
      </c>
      <c r="H243" s="100">
        <v>209.99</v>
      </c>
      <c r="I243" s="82" t="s">
        <v>6</v>
      </c>
      <c r="J243" s="77"/>
      <c r="K243" s="109">
        <f>Table1[[#This Row],[Cases Ordered]]*Table1[[#This Row],[Units Per Case]]</f>
        <v>0</v>
      </c>
      <c r="L243" s="110">
        <f>_xlfn.IFNA(IF($F$15="Yes",Table1[[#This Row],[Total Units Ordered]]*Table1[[#This Row],[Wholesale]]*0.95,Table1[[#This Row],[Total Units Ordered]]*Table1[[#This Row],[Wholesale]]),0)</f>
        <v>0</v>
      </c>
      <c r="M243" s="130" t="s">
        <v>868</v>
      </c>
    </row>
    <row r="244" spans="2:13" x14ac:dyDescent="0.3">
      <c r="B244" s="141" t="s">
        <v>385</v>
      </c>
      <c r="C244" s="98" t="s">
        <v>1111</v>
      </c>
      <c r="D244" s="98" t="s">
        <v>634</v>
      </c>
      <c r="E244" s="82" t="s">
        <v>635</v>
      </c>
      <c r="F244" s="98"/>
      <c r="G244" s="99">
        <v>8.48</v>
      </c>
      <c r="H244" s="100">
        <v>16.989999999999998</v>
      </c>
      <c r="I244" s="82" t="s">
        <v>17</v>
      </c>
      <c r="J244" s="77"/>
      <c r="K244" s="109">
        <f>Table1[[#This Row],[Cases Ordered]]*Table1[[#This Row],[Units Per Case]]</f>
        <v>0</v>
      </c>
      <c r="L244" s="110">
        <f>_xlfn.IFNA(IF($F$15="Yes",Table1[[#This Row],[Total Units Ordered]]*Table1[[#This Row],[Wholesale]]*0.95,Table1[[#This Row],[Total Units Ordered]]*Table1[[#This Row],[Wholesale]]),0)</f>
        <v>0</v>
      </c>
      <c r="M244" s="130" t="s">
        <v>868</v>
      </c>
    </row>
    <row r="245" spans="2:13" x14ac:dyDescent="0.3">
      <c r="B245" s="141" t="s">
        <v>385</v>
      </c>
      <c r="C245" s="98" t="s">
        <v>1112</v>
      </c>
      <c r="D245" s="98" t="s">
        <v>636</v>
      </c>
      <c r="E245" s="82" t="s">
        <v>637</v>
      </c>
      <c r="F245" s="98"/>
      <c r="G245" s="99">
        <v>9.01</v>
      </c>
      <c r="H245" s="100">
        <v>17.989999999999998</v>
      </c>
      <c r="I245" s="82" t="s">
        <v>17</v>
      </c>
      <c r="J245" s="77"/>
      <c r="K245" s="109">
        <f>Table1[[#This Row],[Cases Ordered]]*Table1[[#This Row],[Units Per Case]]</f>
        <v>0</v>
      </c>
      <c r="L245" s="110">
        <f>_xlfn.IFNA(IF($F$15="Yes",Table1[[#This Row],[Total Units Ordered]]*Table1[[#This Row],[Wholesale]]*0.95,Table1[[#This Row],[Total Units Ordered]]*Table1[[#This Row],[Wholesale]]),0)</f>
        <v>0</v>
      </c>
      <c r="M245" s="130" t="s">
        <v>868</v>
      </c>
    </row>
    <row r="246" spans="2:13" x14ac:dyDescent="0.3">
      <c r="B246" s="141" t="s">
        <v>385</v>
      </c>
      <c r="C246" s="98" t="s">
        <v>1113</v>
      </c>
      <c r="D246" s="98" t="s">
        <v>638</v>
      </c>
      <c r="E246" s="82" t="s">
        <v>639</v>
      </c>
      <c r="F246" s="98"/>
      <c r="G246" s="99">
        <v>7.31</v>
      </c>
      <c r="H246" s="100">
        <v>14.49</v>
      </c>
      <c r="I246" s="82" t="s">
        <v>17</v>
      </c>
      <c r="J246" s="77"/>
      <c r="K246" s="109">
        <f>Table1[[#This Row],[Cases Ordered]]*Table1[[#This Row],[Units Per Case]]</f>
        <v>0</v>
      </c>
      <c r="L246" s="110">
        <f>_xlfn.IFNA(IF($F$15="Yes",Table1[[#This Row],[Total Units Ordered]]*Table1[[#This Row],[Wholesale]]*0.95,Table1[[#This Row],[Total Units Ordered]]*Table1[[#This Row],[Wholesale]]),0)</f>
        <v>0</v>
      </c>
      <c r="M246" s="130" t="s">
        <v>868</v>
      </c>
    </row>
    <row r="247" spans="2:13" x14ac:dyDescent="0.3">
      <c r="B247" s="141" t="s">
        <v>385</v>
      </c>
      <c r="C247" s="98" t="s">
        <v>1114</v>
      </c>
      <c r="D247" s="98" t="s">
        <v>640</v>
      </c>
      <c r="E247" s="82" t="s">
        <v>641</v>
      </c>
      <c r="F247" s="98"/>
      <c r="G247" s="99">
        <v>25.44</v>
      </c>
      <c r="H247" s="100">
        <v>49.99</v>
      </c>
      <c r="I247" s="82" t="s">
        <v>6</v>
      </c>
      <c r="J247" s="77"/>
      <c r="K247" s="109">
        <f>Table1[[#This Row],[Cases Ordered]]*Table1[[#This Row],[Units Per Case]]</f>
        <v>0</v>
      </c>
      <c r="L247" s="110">
        <f>_xlfn.IFNA(IF($F$15="Yes",Table1[[#This Row],[Total Units Ordered]]*Table1[[#This Row],[Wholesale]]*0.95,Table1[[#This Row],[Total Units Ordered]]*Table1[[#This Row],[Wholesale]]),0)</f>
        <v>0</v>
      </c>
      <c r="M247" s="130" t="s">
        <v>868</v>
      </c>
    </row>
    <row r="248" spans="2:13" x14ac:dyDescent="0.3">
      <c r="B248" s="141" t="s">
        <v>385</v>
      </c>
      <c r="C248" s="98" t="s">
        <v>1115</v>
      </c>
      <c r="D248" s="98" t="s">
        <v>642</v>
      </c>
      <c r="E248" s="82" t="s">
        <v>643</v>
      </c>
      <c r="F248" s="98"/>
      <c r="G248" s="99">
        <v>68.900000000000006</v>
      </c>
      <c r="H248" s="100">
        <v>135.99</v>
      </c>
      <c r="I248" s="82" t="s">
        <v>6</v>
      </c>
      <c r="J248" s="77"/>
      <c r="K248" s="109">
        <f>Table1[[#This Row],[Cases Ordered]]*Table1[[#This Row],[Units Per Case]]</f>
        <v>0</v>
      </c>
      <c r="L248" s="110">
        <f>_xlfn.IFNA(IF($F$15="Yes",Table1[[#This Row],[Total Units Ordered]]*Table1[[#This Row],[Wholesale]]*0.95,Table1[[#This Row],[Total Units Ordered]]*Table1[[#This Row],[Wholesale]]),0)</f>
        <v>0</v>
      </c>
      <c r="M248" s="130" t="s">
        <v>868</v>
      </c>
    </row>
    <row r="249" spans="2:13" x14ac:dyDescent="0.3">
      <c r="B249" s="141" t="s">
        <v>385</v>
      </c>
      <c r="C249" s="98" t="s">
        <v>1116</v>
      </c>
      <c r="D249" s="98" t="s">
        <v>644</v>
      </c>
      <c r="E249" s="82" t="s">
        <v>645</v>
      </c>
      <c r="F249" s="98"/>
      <c r="G249" s="99">
        <v>80.56</v>
      </c>
      <c r="H249" s="100">
        <v>159.99</v>
      </c>
      <c r="I249" s="82" t="s">
        <v>6</v>
      </c>
      <c r="J249" s="77"/>
      <c r="K249" s="109">
        <f>Table1[[#This Row],[Cases Ordered]]*Table1[[#This Row],[Units Per Case]]</f>
        <v>0</v>
      </c>
      <c r="L249" s="110">
        <f>_xlfn.IFNA(IF($F$15="Yes",Table1[[#This Row],[Total Units Ordered]]*Table1[[#This Row],[Wholesale]]*0.95,Table1[[#This Row],[Total Units Ordered]]*Table1[[#This Row],[Wholesale]]),0)</f>
        <v>0</v>
      </c>
      <c r="M249" s="130" t="s">
        <v>868</v>
      </c>
    </row>
    <row r="250" spans="2:13" x14ac:dyDescent="0.3">
      <c r="B250" s="141" t="s">
        <v>385</v>
      </c>
      <c r="C250" s="98" t="s">
        <v>1117</v>
      </c>
      <c r="D250" s="98" t="s">
        <v>646</v>
      </c>
      <c r="E250" s="82" t="s">
        <v>647</v>
      </c>
      <c r="F250" s="98"/>
      <c r="G250" s="99">
        <v>8.48</v>
      </c>
      <c r="H250" s="100">
        <v>16.989999999999998</v>
      </c>
      <c r="I250" s="82" t="s">
        <v>8</v>
      </c>
      <c r="J250" s="77"/>
      <c r="K250" s="109">
        <f>Table1[[#This Row],[Cases Ordered]]*Table1[[#This Row],[Units Per Case]]</f>
        <v>0</v>
      </c>
      <c r="L250" s="110">
        <f>_xlfn.IFNA(IF($F$15="Yes",Table1[[#This Row],[Total Units Ordered]]*Table1[[#This Row],[Wholesale]]*0.95,Table1[[#This Row],[Total Units Ordered]]*Table1[[#This Row],[Wholesale]]),0)</f>
        <v>0</v>
      </c>
      <c r="M250" s="130" t="s">
        <v>868</v>
      </c>
    </row>
    <row r="251" spans="2:13" x14ac:dyDescent="0.3">
      <c r="B251" s="141" t="s">
        <v>385</v>
      </c>
      <c r="C251" s="98" t="s">
        <v>1118</v>
      </c>
      <c r="D251" s="98" t="s">
        <v>648</v>
      </c>
      <c r="E251" s="82" t="s">
        <v>649</v>
      </c>
      <c r="F251" s="98"/>
      <c r="G251" s="99">
        <v>5.04</v>
      </c>
      <c r="H251" s="100">
        <v>9.99</v>
      </c>
      <c r="I251" s="82" t="s">
        <v>17</v>
      </c>
      <c r="J251" s="77"/>
      <c r="K251" s="109">
        <f>Table1[[#This Row],[Cases Ordered]]*Table1[[#This Row],[Units Per Case]]</f>
        <v>0</v>
      </c>
      <c r="L251" s="110">
        <f>_xlfn.IFNA(IF($F$15="Yes",Table1[[#This Row],[Total Units Ordered]]*Table1[[#This Row],[Wholesale]]*0.95,Table1[[#This Row],[Total Units Ordered]]*Table1[[#This Row],[Wholesale]]),0)</f>
        <v>0</v>
      </c>
      <c r="M251" s="130" t="s">
        <v>868</v>
      </c>
    </row>
    <row r="252" spans="2:13" x14ac:dyDescent="0.3">
      <c r="B252" s="141" t="s">
        <v>385</v>
      </c>
      <c r="C252" s="98" t="s">
        <v>1119</v>
      </c>
      <c r="D252" s="98" t="s">
        <v>650</v>
      </c>
      <c r="E252" s="82" t="s">
        <v>651</v>
      </c>
      <c r="F252" s="98"/>
      <c r="G252" s="99">
        <v>5.46</v>
      </c>
      <c r="H252" s="100">
        <v>10.99</v>
      </c>
      <c r="I252" s="82" t="s">
        <v>17</v>
      </c>
      <c r="J252" s="77"/>
      <c r="K252" s="109">
        <f>Table1[[#This Row],[Cases Ordered]]*Table1[[#This Row],[Units Per Case]]</f>
        <v>0</v>
      </c>
      <c r="L252" s="110">
        <f>_xlfn.IFNA(IF($F$15="Yes",Table1[[#This Row],[Total Units Ordered]]*Table1[[#This Row],[Wholesale]]*0.95,Table1[[#This Row],[Total Units Ordered]]*Table1[[#This Row],[Wholesale]]),0)</f>
        <v>0</v>
      </c>
      <c r="M252" s="130" t="s">
        <v>868</v>
      </c>
    </row>
    <row r="253" spans="2:13" x14ac:dyDescent="0.3">
      <c r="B253" s="141" t="s">
        <v>385</v>
      </c>
      <c r="C253" s="98" t="s">
        <v>1120</v>
      </c>
      <c r="D253" s="98" t="s">
        <v>652</v>
      </c>
      <c r="E253" s="82" t="s">
        <v>653</v>
      </c>
      <c r="F253" s="98"/>
      <c r="G253" s="99">
        <v>1.22</v>
      </c>
      <c r="H253" s="100">
        <v>2.4900000000000002</v>
      </c>
      <c r="I253" s="82" t="s">
        <v>615</v>
      </c>
      <c r="J253" s="77"/>
      <c r="K253" s="109">
        <f>Table1[[#This Row],[Cases Ordered]]*Table1[[#This Row],[Units Per Case]]</f>
        <v>0</v>
      </c>
      <c r="L253" s="110">
        <f>_xlfn.IFNA(IF($F$15="Yes",Table1[[#This Row],[Total Units Ordered]]*Table1[[#This Row],[Wholesale]]*0.95,Table1[[#This Row],[Total Units Ordered]]*Table1[[#This Row],[Wholesale]]),0)</f>
        <v>0</v>
      </c>
      <c r="M253" s="130" t="s">
        <v>868</v>
      </c>
    </row>
    <row r="254" spans="2:13" x14ac:dyDescent="0.3">
      <c r="B254" s="141" t="s">
        <v>385</v>
      </c>
      <c r="C254" s="98" t="s">
        <v>1121</v>
      </c>
      <c r="D254" s="98" t="s">
        <v>654</v>
      </c>
      <c r="E254" s="82" t="s">
        <v>655</v>
      </c>
      <c r="F254" s="98"/>
      <c r="G254" s="99">
        <v>1.75</v>
      </c>
      <c r="H254" s="100">
        <v>3.49</v>
      </c>
      <c r="I254" s="82" t="s">
        <v>615</v>
      </c>
      <c r="J254" s="77"/>
      <c r="K254" s="109">
        <f>Table1[[#This Row],[Cases Ordered]]*Table1[[#This Row],[Units Per Case]]</f>
        <v>0</v>
      </c>
      <c r="L254" s="110">
        <f>_xlfn.IFNA(IF($F$15="Yes",Table1[[#This Row],[Total Units Ordered]]*Table1[[#This Row],[Wholesale]]*0.95,Table1[[#This Row],[Total Units Ordered]]*Table1[[#This Row],[Wholesale]]),0)</f>
        <v>0</v>
      </c>
      <c r="M254" s="130" t="s">
        <v>868</v>
      </c>
    </row>
    <row r="255" spans="2:13" x14ac:dyDescent="0.3">
      <c r="B255" s="141" t="s">
        <v>385</v>
      </c>
      <c r="C255" s="98" t="s">
        <v>1122</v>
      </c>
      <c r="D255" s="98" t="s">
        <v>656</v>
      </c>
      <c r="E255" s="82" t="s">
        <v>657</v>
      </c>
      <c r="F255" s="98"/>
      <c r="G255" s="99">
        <v>8.48</v>
      </c>
      <c r="H255" s="100">
        <v>16.989999999999998</v>
      </c>
      <c r="I255" s="82" t="s">
        <v>10</v>
      </c>
      <c r="J255" s="77"/>
      <c r="K255" s="109">
        <f>Table1[[#This Row],[Cases Ordered]]*Table1[[#This Row],[Units Per Case]]</f>
        <v>0</v>
      </c>
      <c r="L255" s="110">
        <f>_xlfn.IFNA(IF($F$15="Yes",Table1[[#This Row],[Total Units Ordered]]*Table1[[#This Row],[Wholesale]]*0.95,Table1[[#This Row],[Total Units Ordered]]*Table1[[#This Row],[Wholesale]]),0)</f>
        <v>0</v>
      </c>
      <c r="M255" s="130" t="s">
        <v>868</v>
      </c>
    </row>
    <row r="256" spans="2:13" x14ac:dyDescent="0.3">
      <c r="B256" s="141" t="s">
        <v>385</v>
      </c>
      <c r="C256" s="98" t="s">
        <v>659</v>
      </c>
      <c r="D256" s="98" t="s">
        <v>658</v>
      </c>
      <c r="E256" s="82" t="s">
        <v>660</v>
      </c>
      <c r="F256" s="98"/>
      <c r="G256" s="99">
        <v>5.99</v>
      </c>
      <c r="H256" s="100">
        <v>11.99</v>
      </c>
      <c r="I256" s="82" t="s">
        <v>10</v>
      </c>
      <c r="J256" s="77"/>
      <c r="K256" s="109">
        <f>Table1[[#This Row],[Cases Ordered]]*Table1[[#This Row],[Units Per Case]]</f>
        <v>0</v>
      </c>
      <c r="L256" s="110">
        <f>_xlfn.IFNA(IF($F$15="Yes",Table1[[#This Row],[Total Units Ordered]]*Table1[[#This Row],[Wholesale]]*0.95,Table1[[#This Row],[Total Units Ordered]]*Table1[[#This Row],[Wholesale]]),0)</f>
        <v>0</v>
      </c>
      <c r="M256" s="130" t="s">
        <v>868</v>
      </c>
    </row>
    <row r="257" spans="2:13" x14ac:dyDescent="0.3">
      <c r="B257" s="141" t="s">
        <v>385</v>
      </c>
      <c r="C257" s="98" t="s">
        <v>662</v>
      </c>
      <c r="D257" s="98" t="s">
        <v>661</v>
      </c>
      <c r="E257" s="82" t="s">
        <v>664</v>
      </c>
      <c r="F257" s="98"/>
      <c r="G257" s="99">
        <v>15.9</v>
      </c>
      <c r="H257" s="100">
        <v>29.99</v>
      </c>
      <c r="I257" s="82" t="s">
        <v>663</v>
      </c>
      <c r="J257" s="77"/>
      <c r="K257" s="109">
        <f>Table1[[#This Row],[Cases Ordered]]*Table1[[#This Row],[Units Per Case]]</f>
        <v>0</v>
      </c>
      <c r="L257" s="110">
        <f>_xlfn.IFNA(IF($F$15="Yes",Table1[[#This Row],[Total Units Ordered]]*Table1[[#This Row],[Wholesale]]*0.95,Table1[[#This Row],[Total Units Ordered]]*Table1[[#This Row],[Wholesale]]),0)</f>
        <v>0</v>
      </c>
      <c r="M257" s="130" t="s">
        <v>868</v>
      </c>
    </row>
    <row r="258" spans="2:13" x14ac:dyDescent="0.3">
      <c r="B258" s="141" t="s">
        <v>921</v>
      </c>
      <c r="C258" s="98" t="s">
        <v>1136</v>
      </c>
      <c r="D258" s="98" t="s">
        <v>705</v>
      </c>
      <c r="E258" s="82" t="s">
        <v>706</v>
      </c>
      <c r="F258" s="98"/>
      <c r="G258" s="99">
        <v>1.22</v>
      </c>
      <c r="H258" s="100">
        <v>2.4900000000000002</v>
      </c>
      <c r="I258" s="82" t="s">
        <v>8</v>
      </c>
      <c r="J258" s="77"/>
      <c r="K258" s="109">
        <f>Table1[[#This Row],[Cases Ordered]]*Table1[[#This Row],[Units Per Case]]</f>
        <v>0</v>
      </c>
      <c r="L258" s="110">
        <f>_xlfn.IFNA(IF($F$15="Yes",Table1[[#This Row],[Total Units Ordered]]*Table1[[#This Row],[Wholesale]]*0.95,Table1[[#This Row],[Total Units Ordered]]*Table1[[#This Row],[Wholesale]]),0)</f>
        <v>0</v>
      </c>
      <c r="M258" s="130" t="s">
        <v>888</v>
      </c>
    </row>
    <row r="259" spans="2:13" x14ac:dyDescent="0.3">
      <c r="B259" s="141" t="s">
        <v>921</v>
      </c>
      <c r="C259" s="98" t="s">
        <v>1137</v>
      </c>
      <c r="D259" s="98" t="s">
        <v>707</v>
      </c>
      <c r="E259" s="82" t="s">
        <v>708</v>
      </c>
      <c r="F259" s="98"/>
      <c r="G259" s="99">
        <v>1.75</v>
      </c>
      <c r="H259" s="100">
        <v>3.49</v>
      </c>
      <c r="I259" s="82" t="s">
        <v>64</v>
      </c>
      <c r="J259" s="77"/>
      <c r="K259" s="109">
        <f>Table1[[#This Row],[Cases Ordered]]*Table1[[#This Row],[Units Per Case]]</f>
        <v>0</v>
      </c>
      <c r="L259" s="110">
        <f>_xlfn.IFNA(IF($F$15="Yes",Table1[[#This Row],[Total Units Ordered]]*Table1[[#This Row],[Wholesale]]*0.95,Table1[[#This Row],[Total Units Ordered]]*Table1[[#This Row],[Wholesale]]),0)</f>
        <v>0</v>
      </c>
      <c r="M259" s="130" t="s">
        <v>868</v>
      </c>
    </row>
    <row r="260" spans="2:13" x14ac:dyDescent="0.3">
      <c r="B260" s="141" t="s">
        <v>921</v>
      </c>
      <c r="C260" s="98" t="s">
        <v>1138</v>
      </c>
      <c r="D260" s="98" t="s">
        <v>709</v>
      </c>
      <c r="E260" s="82" t="s">
        <v>710</v>
      </c>
      <c r="F260" s="98"/>
      <c r="G260" s="99">
        <v>2.81</v>
      </c>
      <c r="H260" s="100">
        <v>5.49</v>
      </c>
      <c r="I260" s="82" t="s">
        <v>64</v>
      </c>
      <c r="J260" s="77"/>
      <c r="K260" s="109">
        <f>Table1[[#This Row],[Cases Ordered]]*Table1[[#This Row],[Units Per Case]]</f>
        <v>0</v>
      </c>
      <c r="L260" s="110">
        <f>_xlfn.IFNA(IF($F$15="Yes",Table1[[#This Row],[Total Units Ordered]]*Table1[[#This Row],[Wholesale]]*0.95,Table1[[#This Row],[Total Units Ordered]]*Table1[[#This Row],[Wholesale]]),0)</f>
        <v>0</v>
      </c>
      <c r="M260" s="130" t="s">
        <v>868</v>
      </c>
    </row>
    <row r="261" spans="2:13" x14ac:dyDescent="0.3">
      <c r="B261" s="141" t="s">
        <v>921</v>
      </c>
      <c r="C261" s="98" t="s">
        <v>1139</v>
      </c>
      <c r="D261" s="98" t="s">
        <v>711</v>
      </c>
      <c r="E261" s="82" t="s">
        <v>5</v>
      </c>
      <c r="F261" s="98"/>
      <c r="G261" s="99">
        <v>1.22</v>
      </c>
      <c r="H261" s="100">
        <v>2.4900000000000002</v>
      </c>
      <c r="I261" s="82" t="s">
        <v>64</v>
      </c>
      <c r="J261" s="77"/>
      <c r="K261" s="109">
        <f>Table1[[#This Row],[Cases Ordered]]*Table1[[#This Row],[Units Per Case]]</f>
        <v>0</v>
      </c>
      <c r="L261" s="110">
        <f>_xlfn.IFNA(IF($F$15="Yes",Table1[[#This Row],[Total Units Ordered]]*Table1[[#This Row],[Wholesale]]*0.95,Table1[[#This Row],[Total Units Ordered]]*Table1[[#This Row],[Wholesale]]),0)</f>
        <v>0</v>
      </c>
      <c r="M261" s="130" t="s">
        <v>868</v>
      </c>
    </row>
    <row r="262" spans="2:13" x14ac:dyDescent="0.3">
      <c r="B262" s="141" t="s">
        <v>902</v>
      </c>
      <c r="C262" s="98" t="s">
        <v>1140</v>
      </c>
      <c r="D262" s="98" t="s">
        <v>712</v>
      </c>
      <c r="E262" s="82" t="s">
        <v>713</v>
      </c>
      <c r="F262" s="98"/>
      <c r="G262" s="99">
        <v>22.26</v>
      </c>
      <c r="H262" s="100">
        <v>43.99</v>
      </c>
      <c r="I262" s="82" t="s">
        <v>8</v>
      </c>
      <c r="J262" s="77"/>
      <c r="K262" s="109">
        <f>Table1[[#This Row],[Cases Ordered]]*Table1[[#This Row],[Units Per Case]]</f>
        <v>0</v>
      </c>
      <c r="L262" s="110">
        <f>_xlfn.IFNA(IF($F$15="Yes",Table1[[#This Row],[Total Units Ordered]]*Table1[[#This Row],[Wholesale]]*0.95,Table1[[#This Row],[Total Units Ordered]]*Table1[[#This Row],[Wholesale]]),0)</f>
        <v>0</v>
      </c>
      <c r="M262" s="130" t="s">
        <v>868</v>
      </c>
    </row>
    <row r="263" spans="2:13" x14ac:dyDescent="0.3">
      <c r="B263" s="141" t="s">
        <v>902</v>
      </c>
      <c r="C263" s="98" t="s">
        <v>1141</v>
      </c>
      <c r="D263" s="98" t="s">
        <v>714</v>
      </c>
      <c r="E263" s="82" t="s">
        <v>715</v>
      </c>
      <c r="F263" s="98"/>
      <c r="G263" s="99">
        <v>63.6</v>
      </c>
      <c r="H263" s="100">
        <v>124.99</v>
      </c>
      <c r="I263" s="82" t="s">
        <v>498</v>
      </c>
      <c r="J263" s="77"/>
      <c r="K263" s="109">
        <f>Table1[[#This Row],[Cases Ordered]]*Table1[[#This Row],[Units Per Case]]</f>
        <v>0</v>
      </c>
      <c r="L263" s="110">
        <f>_xlfn.IFNA(IF($F$15="Yes",Table1[[#This Row],[Total Units Ordered]]*Table1[[#This Row],[Wholesale]]*0.95,Table1[[#This Row],[Total Units Ordered]]*Table1[[#This Row],[Wholesale]]),0)</f>
        <v>0</v>
      </c>
      <c r="M263" s="130" t="s">
        <v>868</v>
      </c>
    </row>
    <row r="264" spans="2:13" x14ac:dyDescent="0.3">
      <c r="B264" s="141" t="s">
        <v>902</v>
      </c>
      <c r="C264" s="98" t="s">
        <v>1142</v>
      </c>
      <c r="D264" s="98" t="s">
        <v>716</v>
      </c>
      <c r="E264" s="82" t="s">
        <v>717</v>
      </c>
      <c r="F264" s="98"/>
      <c r="G264" s="99">
        <v>14.31</v>
      </c>
      <c r="H264" s="100">
        <v>27.99</v>
      </c>
      <c r="I264" s="82" t="s">
        <v>8</v>
      </c>
      <c r="J264" s="77"/>
      <c r="K264" s="109">
        <f>Table1[[#This Row],[Cases Ordered]]*Table1[[#This Row],[Units Per Case]]</f>
        <v>0</v>
      </c>
      <c r="L264" s="110">
        <f>_xlfn.IFNA(IF($F$15="Yes",Table1[[#This Row],[Total Units Ordered]]*Table1[[#This Row],[Wholesale]]*0.95,Table1[[#This Row],[Total Units Ordered]]*Table1[[#This Row],[Wholesale]]),0)</f>
        <v>0</v>
      </c>
      <c r="M264" s="130" t="s">
        <v>868</v>
      </c>
    </row>
    <row r="265" spans="2:13" x14ac:dyDescent="0.3">
      <c r="B265" s="141" t="s">
        <v>902</v>
      </c>
      <c r="C265" s="98" t="s">
        <v>1143</v>
      </c>
      <c r="D265" s="98" t="s">
        <v>718</v>
      </c>
      <c r="E265" s="82" t="s">
        <v>719</v>
      </c>
      <c r="F265" s="98"/>
      <c r="G265" s="99">
        <v>29.15</v>
      </c>
      <c r="H265" s="100">
        <v>58.3</v>
      </c>
      <c r="I265" s="82" t="s">
        <v>498</v>
      </c>
      <c r="J265" s="77"/>
      <c r="K265" s="109">
        <f>Table1[[#This Row],[Cases Ordered]]*Table1[[#This Row],[Units Per Case]]</f>
        <v>0</v>
      </c>
      <c r="L265" s="110">
        <f>_xlfn.IFNA(IF($F$15="Yes",Table1[[#This Row],[Total Units Ordered]]*Table1[[#This Row],[Wholesale]]*0.95,Table1[[#This Row],[Total Units Ordered]]*Table1[[#This Row],[Wholesale]]),0)</f>
        <v>0</v>
      </c>
      <c r="M265" s="130" t="s">
        <v>868</v>
      </c>
    </row>
    <row r="266" spans="2:13" x14ac:dyDescent="0.3">
      <c r="B266" s="141" t="s">
        <v>902</v>
      </c>
      <c r="C266" s="98" t="s">
        <v>1144</v>
      </c>
      <c r="D266" s="98" t="s">
        <v>720</v>
      </c>
      <c r="E266" s="82" t="s">
        <v>721</v>
      </c>
      <c r="F266" s="98"/>
      <c r="G266" s="99">
        <v>16.96</v>
      </c>
      <c r="H266" s="100">
        <v>32.99</v>
      </c>
      <c r="I266" s="82" t="s">
        <v>498</v>
      </c>
      <c r="J266" s="77"/>
      <c r="K266" s="109">
        <f>Table1[[#This Row],[Cases Ordered]]*Table1[[#This Row],[Units Per Case]]</f>
        <v>0</v>
      </c>
      <c r="L266" s="110">
        <f>_xlfn.IFNA(IF($F$15="Yes",Table1[[#This Row],[Total Units Ordered]]*Table1[[#This Row],[Wholesale]]*0.95,Table1[[#This Row],[Total Units Ordered]]*Table1[[#This Row],[Wholesale]]),0)</f>
        <v>0</v>
      </c>
      <c r="M266" s="130" t="s">
        <v>868</v>
      </c>
    </row>
    <row r="267" spans="2:13" x14ac:dyDescent="0.3">
      <c r="B267" s="141" t="s">
        <v>902</v>
      </c>
      <c r="C267" s="98" t="s">
        <v>1145</v>
      </c>
      <c r="D267" s="98" t="s">
        <v>722</v>
      </c>
      <c r="E267" s="82" t="s">
        <v>723</v>
      </c>
      <c r="F267" s="98"/>
      <c r="G267" s="99">
        <v>42.4</v>
      </c>
      <c r="H267" s="100">
        <v>84.99</v>
      </c>
      <c r="I267" s="82" t="s">
        <v>6</v>
      </c>
      <c r="J267" s="77"/>
      <c r="K267" s="109">
        <f>Table1[[#This Row],[Cases Ordered]]*Table1[[#This Row],[Units Per Case]]</f>
        <v>0</v>
      </c>
      <c r="L267" s="110">
        <f>_xlfn.IFNA(IF($F$15="Yes",Table1[[#This Row],[Total Units Ordered]]*Table1[[#This Row],[Wholesale]]*0.95,Table1[[#This Row],[Total Units Ordered]]*Table1[[#This Row],[Wholesale]]),0)</f>
        <v>0</v>
      </c>
      <c r="M267" s="130" t="s">
        <v>868</v>
      </c>
    </row>
    <row r="268" spans="2:13" x14ac:dyDescent="0.3">
      <c r="B268" s="141" t="s">
        <v>902</v>
      </c>
      <c r="C268" s="98" t="s">
        <v>1146</v>
      </c>
      <c r="D268" s="98" t="s">
        <v>724</v>
      </c>
      <c r="E268" s="82" t="s">
        <v>725</v>
      </c>
      <c r="F268" s="98"/>
      <c r="G268" s="99">
        <v>68.900000000000006</v>
      </c>
      <c r="H268" s="100">
        <v>134.99</v>
      </c>
      <c r="I268" s="82" t="s">
        <v>6</v>
      </c>
      <c r="J268" s="77"/>
      <c r="K268" s="109">
        <f>Table1[[#This Row],[Cases Ordered]]*Table1[[#This Row],[Units Per Case]]</f>
        <v>0</v>
      </c>
      <c r="L268" s="110">
        <f>_xlfn.IFNA(IF($F$15="Yes",Table1[[#This Row],[Total Units Ordered]]*Table1[[#This Row],[Wholesale]]*0.95,Table1[[#This Row],[Total Units Ordered]]*Table1[[#This Row],[Wholesale]]),0)</f>
        <v>0</v>
      </c>
      <c r="M268" s="130" t="s">
        <v>868</v>
      </c>
    </row>
    <row r="269" spans="2:13" x14ac:dyDescent="0.3">
      <c r="B269" s="141" t="s">
        <v>902</v>
      </c>
      <c r="C269" s="98" t="s">
        <v>1147</v>
      </c>
      <c r="D269" s="98" t="s">
        <v>726</v>
      </c>
      <c r="E269" s="82" t="s">
        <v>727</v>
      </c>
      <c r="F269" s="98"/>
      <c r="G269" s="99">
        <v>0.95</v>
      </c>
      <c r="H269" s="100">
        <v>1.89</v>
      </c>
      <c r="I269" s="82" t="s">
        <v>498</v>
      </c>
      <c r="J269" s="159"/>
      <c r="K269" s="109">
        <f>Table1[[#This Row],[Cases Ordered]]*Table1[[#This Row],[Units Per Case]]</f>
        <v>0</v>
      </c>
      <c r="L269" s="110">
        <f>_xlfn.IFNA(IF($F$15="Yes",Table1[[#This Row],[Total Units Ordered]]*Table1[[#This Row],[Wholesale]]*0.95,Table1[[#This Row],[Total Units Ordered]]*Table1[[#This Row],[Wholesale]]),0)</f>
        <v>0</v>
      </c>
      <c r="M269" s="130" t="s">
        <v>888</v>
      </c>
    </row>
    <row r="270" spans="2:13" x14ac:dyDescent="0.3">
      <c r="B270" s="141" t="s">
        <v>902</v>
      </c>
      <c r="C270" s="98" t="s">
        <v>1148</v>
      </c>
      <c r="D270" s="98" t="s">
        <v>728</v>
      </c>
      <c r="E270" s="82" t="s">
        <v>729</v>
      </c>
      <c r="F270" s="98"/>
      <c r="G270" s="99">
        <v>2.2799999999999998</v>
      </c>
      <c r="H270" s="100">
        <v>4.49</v>
      </c>
      <c r="I270" s="82" t="s">
        <v>8</v>
      </c>
      <c r="J270" s="77"/>
      <c r="K270" s="109">
        <f>Table1[[#This Row],[Cases Ordered]]*Table1[[#This Row],[Units Per Case]]</f>
        <v>0</v>
      </c>
      <c r="L270" s="110">
        <f>_xlfn.IFNA(IF($F$15="Yes",Table1[[#This Row],[Total Units Ordered]]*Table1[[#This Row],[Wholesale]]*0.95,Table1[[#This Row],[Total Units Ordered]]*Table1[[#This Row],[Wholesale]]),0)</f>
        <v>0</v>
      </c>
      <c r="M270" s="130" t="s">
        <v>888</v>
      </c>
    </row>
    <row r="271" spans="2:13" x14ac:dyDescent="0.3">
      <c r="B271" s="141" t="s">
        <v>902</v>
      </c>
      <c r="C271" s="98" t="s">
        <v>731</v>
      </c>
      <c r="D271" s="98" t="s">
        <v>730</v>
      </c>
      <c r="E271" s="82" t="s">
        <v>732</v>
      </c>
      <c r="F271" s="98"/>
      <c r="G271" s="99">
        <v>1.48</v>
      </c>
      <c r="H271" s="100">
        <v>2.99</v>
      </c>
      <c r="I271" s="82" t="s">
        <v>8</v>
      </c>
      <c r="J271" s="77"/>
      <c r="K271" s="109">
        <f>Table1[[#This Row],[Cases Ordered]]*Table1[[#This Row],[Units Per Case]]</f>
        <v>0</v>
      </c>
      <c r="L271" s="110">
        <f>_xlfn.IFNA(IF($F$15="Yes",Table1[[#This Row],[Total Units Ordered]]*Table1[[#This Row],[Wholesale]]*0.95,Table1[[#This Row],[Total Units Ordered]]*Table1[[#This Row],[Wholesale]]),0)</f>
        <v>0</v>
      </c>
      <c r="M271" s="130" t="s">
        <v>888</v>
      </c>
    </row>
    <row r="272" spans="2:13" x14ac:dyDescent="0.3">
      <c r="B272" s="141" t="s">
        <v>902</v>
      </c>
      <c r="C272" s="98" t="s">
        <v>1149</v>
      </c>
      <c r="D272" s="98" t="s">
        <v>733</v>
      </c>
      <c r="E272" s="82" t="s">
        <v>734</v>
      </c>
      <c r="F272" s="98"/>
      <c r="G272" s="99">
        <v>1.48</v>
      </c>
      <c r="H272" s="100">
        <v>2.99</v>
      </c>
      <c r="I272" s="82" t="s">
        <v>8</v>
      </c>
      <c r="J272" s="77"/>
      <c r="K272" s="109">
        <f>Table1[[#This Row],[Cases Ordered]]*Table1[[#This Row],[Units Per Case]]</f>
        <v>0</v>
      </c>
      <c r="L272" s="110">
        <f>_xlfn.IFNA(IF($F$15="Yes",Table1[[#This Row],[Total Units Ordered]]*Table1[[#This Row],[Wholesale]]*0.95,Table1[[#This Row],[Total Units Ordered]]*Table1[[#This Row],[Wholesale]]),0)</f>
        <v>0</v>
      </c>
      <c r="M272" s="130" t="s">
        <v>888</v>
      </c>
    </row>
    <row r="273" spans="2:13" x14ac:dyDescent="0.3">
      <c r="B273" s="141" t="s">
        <v>902</v>
      </c>
      <c r="C273" s="98" t="s">
        <v>1150</v>
      </c>
      <c r="D273" s="98" t="s">
        <v>735</v>
      </c>
      <c r="E273" s="82" t="s">
        <v>736</v>
      </c>
      <c r="F273" s="98"/>
      <c r="G273" s="99">
        <v>2.12</v>
      </c>
      <c r="H273" s="100">
        <v>4.29</v>
      </c>
      <c r="I273" s="82" t="s">
        <v>64</v>
      </c>
      <c r="J273" s="77"/>
      <c r="K273" s="109">
        <f>Table1[[#This Row],[Cases Ordered]]*Table1[[#This Row],[Units Per Case]]</f>
        <v>0</v>
      </c>
      <c r="L273" s="110">
        <f>_xlfn.IFNA(IF($F$15="Yes",Table1[[#This Row],[Total Units Ordered]]*Table1[[#This Row],[Wholesale]]*0.95,Table1[[#This Row],[Total Units Ordered]]*Table1[[#This Row],[Wholesale]]),0)</f>
        <v>0</v>
      </c>
      <c r="M273" s="130" t="s">
        <v>868</v>
      </c>
    </row>
    <row r="274" spans="2:13" x14ac:dyDescent="0.3">
      <c r="B274" s="141" t="s">
        <v>902</v>
      </c>
      <c r="C274" s="98" t="s">
        <v>1151</v>
      </c>
      <c r="D274" s="98" t="s">
        <v>737</v>
      </c>
      <c r="E274" s="82" t="s">
        <v>738</v>
      </c>
      <c r="F274" s="98"/>
      <c r="G274" s="99">
        <v>2.92</v>
      </c>
      <c r="H274" s="100">
        <v>5.79</v>
      </c>
      <c r="I274" s="82" t="s">
        <v>64</v>
      </c>
      <c r="J274" s="77"/>
      <c r="K274" s="109">
        <f>Table1[[#This Row],[Cases Ordered]]*Table1[[#This Row],[Units Per Case]]</f>
        <v>0</v>
      </c>
      <c r="L274" s="110">
        <f>_xlfn.IFNA(IF($F$15="Yes",Table1[[#This Row],[Total Units Ordered]]*Table1[[#This Row],[Wholesale]]*0.95,Table1[[#This Row],[Total Units Ordered]]*Table1[[#This Row],[Wholesale]]),0)</f>
        <v>0</v>
      </c>
      <c r="M274" s="130" t="s">
        <v>868</v>
      </c>
    </row>
    <row r="275" spans="2:13" x14ac:dyDescent="0.3">
      <c r="B275" s="141" t="s">
        <v>902</v>
      </c>
      <c r="C275" s="98" t="s">
        <v>1152</v>
      </c>
      <c r="D275" s="98" t="s">
        <v>739</v>
      </c>
      <c r="E275" s="82" t="s">
        <v>740</v>
      </c>
      <c r="F275" s="98"/>
      <c r="G275" s="99">
        <v>1.59</v>
      </c>
      <c r="H275" s="100">
        <v>3.29</v>
      </c>
      <c r="I275" s="82" t="s">
        <v>64</v>
      </c>
      <c r="J275" s="77"/>
      <c r="K275" s="109">
        <f>Table1[[#This Row],[Cases Ordered]]*Table1[[#This Row],[Units Per Case]]</f>
        <v>0</v>
      </c>
      <c r="L275" s="110">
        <f>_xlfn.IFNA(IF($F$15="Yes",Table1[[#This Row],[Total Units Ordered]]*Table1[[#This Row],[Wholesale]]*0.95,Table1[[#This Row],[Total Units Ordered]]*Table1[[#This Row],[Wholesale]]),0)</f>
        <v>0</v>
      </c>
      <c r="M275" s="130" t="s">
        <v>868</v>
      </c>
    </row>
    <row r="276" spans="2:13" x14ac:dyDescent="0.3">
      <c r="B276" s="141" t="s">
        <v>902</v>
      </c>
      <c r="C276" s="98" t="s">
        <v>1153</v>
      </c>
      <c r="D276" s="98" t="s">
        <v>741</v>
      </c>
      <c r="E276" s="82" t="s">
        <v>5</v>
      </c>
      <c r="F276" s="98"/>
      <c r="G276" s="99">
        <v>0.9</v>
      </c>
      <c r="H276" s="100">
        <v>1.79</v>
      </c>
      <c r="I276" s="82" t="s">
        <v>64</v>
      </c>
      <c r="J276" s="77"/>
      <c r="K276" s="109">
        <f>Table1[[#This Row],[Cases Ordered]]*Table1[[#This Row],[Units Per Case]]</f>
        <v>0</v>
      </c>
      <c r="L276" s="110">
        <f>_xlfn.IFNA(IF($F$15="Yes",Table1[[#This Row],[Total Units Ordered]]*Table1[[#This Row],[Wholesale]]*0.95,Table1[[#This Row],[Total Units Ordered]]*Table1[[#This Row],[Wholesale]]),0)</f>
        <v>0</v>
      </c>
      <c r="M276" s="130" t="s">
        <v>868</v>
      </c>
    </row>
    <row r="277" spans="2:13" x14ac:dyDescent="0.3">
      <c r="B277" s="141" t="s">
        <v>902</v>
      </c>
      <c r="C277" s="98" t="s">
        <v>743</v>
      </c>
      <c r="D277" s="98" t="s">
        <v>742</v>
      </c>
      <c r="E277" s="82" t="s">
        <v>744</v>
      </c>
      <c r="F277" s="98"/>
      <c r="G277" s="99">
        <v>2.81</v>
      </c>
      <c r="H277" s="100">
        <v>5.49</v>
      </c>
      <c r="I277" s="82" t="s">
        <v>64</v>
      </c>
      <c r="J277" s="77"/>
      <c r="K277" s="109">
        <f>Table1[[#This Row],[Cases Ordered]]*Table1[[#This Row],[Units Per Case]]</f>
        <v>0</v>
      </c>
      <c r="L277" s="110">
        <f>_xlfn.IFNA(IF($F$15="Yes",Table1[[#This Row],[Total Units Ordered]]*Table1[[#This Row],[Wholesale]]*0.95,Table1[[#This Row],[Total Units Ordered]]*Table1[[#This Row],[Wholesale]]),0)</f>
        <v>0</v>
      </c>
      <c r="M277" s="130" t="s">
        <v>868</v>
      </c>
    </row>
    <row r="278" spans="2:13" x14ac:dyDescent="0.3">
      <c r="B278" s="141" t="s">
        <v>902</v>
      </c>
      <c r="C278" s="98" t="s">
        <v>1154</v>
      </c>
      <c r="D278" s="98" t="s">
        <v>745</v>
      </c>
      <c r="E278" s="82" t="s">
        <v>5</v>
      </c>
      <c r="F278" s="98"/>
      <c r="G278" s="99">
        <v>2.81</v>
      </c>
      <c r="H278" s="100">
        <v>5.49</v>
      </c>
      <c r="I278" s="82" t="s">
        <v>615</v>
      </c>
      <c r="J278" s="77"/>
      <c r="K278" s="109">
        <f>Table1[[#This Row],[Cases Ordered]]*Table1[[#This Row],[Units Per Case]]</f>
        <v>0</v>
      </c>
      <c r="L278" s="110">
        <f>_xlfn.IFNA(IF($F$15="Yes",Table1[[#This Row],[Total Units Ordered]]*Table1[[#This Row],[Wholesale]]*0.95,Table1[[#This Row],[Total Units Ordered]]*Table1[[#This Row],[Wholesale]]),0)</f>
        <v>0</v>
      </c>
      <c r="M278" s="130" t="s">
        <v>868</v>
      </c>
    </row>
    <row r="279" spans="2:13" x14ac:dyDescent="0.3">
      <c r="B279" s="141" t="s">
        <v>902</v>
      </c>
      <c r="C279" s="98" t="s">
        <v>1155</v>
      </c>
      <c r="D279" s="98" t="s">
        <v>746</v>
      </c>
      <c r="E279" s="82" t="s">
        <v>748</v>
      </c>
      <c r="F279" s="98"/>
      <c r="G279" s="99">
        <v>0.85</v>
      </c>
      <c r="H279" s="100">
        <v>1.69</v>
      </c>
      <c r="I279" s="82" t="s">
        <v>747</v>
      </c>
      <c r="J279" s="77"/>
      <c r="K279" s="109">
        <f>Table1[[#This Row],[Cases Ordered]]*Table1[[#This Row],[Units Per Case]]</f>
        <v>0</v>
      </c>
      <c r="L279" s="110">
        <f>_xlfn.IFNA(IF($F$15="Yes",Table1[[#This Row],[Total Units Ordered]]*Table1[[#This Row],[Wholesale]]*0.95,Table1[[#This Row],[Total Units Ordered]]*Table1[[#This Row],[Wholesale]]),0)</f>
        <v>0</v>
      </c>
      <c r="M279" s="130" t="s">
        <v>868</v>
      </c>
    </row>
    <row r="280" spans="2:13" x14ac:dyDescent="0.3">
      <c r="B280" s="141" t="s">
        <v>902</v>
      </c>
      <c r="C280" s="98" t="s">
        <v>750</v>
      </c>
      <c r="D280" s="98" t="s">
        <v>749</v>
      </c>
      <c r="E280" s="82" t="s">
        <v>751</v>
      </c>
      <c r="F280" s="98"/>
      <c r="G280" s="99">
        <v>2.2799999999999998</v>
      </c>
      <c r="H280" s="100">
        <v>4.49</v>
      </c>
      <c r="I280" s="82" t="s">
        <v>17</v>
      </c>
      <c r="J280" s="77"/>
      <c r="K280" s="109">
        <f>Table1[[#This Row],[Cases Ordered]]*Table1[[#This Row],[Units Per Case]]</f>
        <v>0</v>
      </c>
      <c r="L280" s="110">
        <f>_xlfn.IFNA(IF($F$15="Yes",Table1[[#This Row],[Total Units Ordered]]*Table1[[#This Row],[Wholesale]]*0.95,Table1[[#This Row],[Total Units Ordered]]*Table1[[#This Row],[Wholesale]]),0)</f>
        <v>0</v>
      </c>
      <c r="M280" s="130" t="s">
        <v>868</v>
      </c>
    </row>
    <row r="281" spans="2:13" x14ac:dyDescent="0.3">
      <c r="B281" s="141" t="s">
        <v>902</v>
      </c>
      <c r="C281" s="98" t="s">
        <v>1156</v>
      </c>
      <c r="D281" s="98" t="s">
        <v>752</v>
      </c>
      <c r="E281" s="82" t="s">
        <v>753</v>
      </c>
      <c r="F281" s="98"/>
      <c r="G281" s="99">
        <v>2.54</v>
      </c>
      <c r="H281" s="100">
        <v>4.99</v>
      </c>
      <c r="I281" s="82" t="s">
        <v>8</v>
      </c>
      <c r="J281" s="77"/>
      <c r="K281" s="109">
        <f>Table1[[#This Row],[Cases Ordered]]*Table1[[#This Row],[Units Per Case]]</f>
        <v>0</v>
      </c>
      <c r="L281" s="110">
        <f>_xlfn.IFNA(IF($F$15="Yes",Table1[[#This Row],[Total Units Ordered]]*Table1[[#This Row],[Wholesale]]*0.95,Table1[[#This Row],[Total Units Ordered]]*Table1[[#This Row],[Wholesale]]),0)</f>
        <v>0</v>
      </c>
      <c r="M281" s="130" t="s">
        <v>888</v>
      </c>
    </row>
    <row r="282" spans="2:13" x14ac:dyDescent="0.3">
      <c r="B282" s="141" t="s">
        <v>902</v>
      </c>
      <c r="C282" s="98" t="s">
        <v>1157</v>
      </c>
      <c r="D282" s="98" t="s">
        <v>754</v>
      </c>
      <c r="E282" s="82" t="s">
        <v>755</v>
      </c>
      <c r="F282" s="98"/>
      <c r="G282" s="99">
        <v>3.98</v>
      </c>
      <c r="H282" s="100">
        <v>7.99</v>
      </c>
      <c r="I282" s="82" t="s">
        <v>64</v>
      </c>
      <c r="J282" s="77"/>
      <c r="K282" s="109">
        <f>Table1[[#This Row],[Cases Ordered]]*Table1[[#This Row],[Units Per Case]]</f>
        <v>0</v>
      </c>
      <c r="L282" s="110">
        <f>_xlfn.IFNA(IF($F$15="Yes",Table1[[#This Row],[Total Units Ordered]]*Table1[[#This Row],[Wholesale]]*0.95,Table1[[#This Row],[Total Units Ordered]]*Table1[[#This Row],[Wholesale]]),0)</f>
        <v>0</v>
      </c>
      <c r="M282" s="130" t="s">
        <v>868</v>
      </c>
    </row>
    <row r="283" spans="2:13" x14ac:dyDescent="0.3">
      <c r="B283" s="141" t="s">
        <v>902</v>
      </c>
      <c r="C283" s="98" t="s">
        <v>757</v>
      </c>
      <c r="D283" s="98" t="s">
        <v>756</v>
      </c>
      <c r="E283" s="82" t="s">
        <v>758</v>
      </c>
      <c r="F283" s="98"/>
      <c r="G283" s="99">
        <v>3.71</v>
      </c>
      <c r="H283" s="100">
        <v>7.49</v>
      </c>
      <c r="I283" s="82" t="s">
        <v>64</v>
      </c>
      <c r="J283" s="77"/>
      <c r="K283" s="109">
        <f>Table1[[#This Row],[Cases Ordered]]*Table1[[#This Row],[Units Per Case]]</f>
        <v>0</v>
      </c>
      <c r="L283" s="110">
        <f>_xlfn.IFNA(IF($F$15="Yes",Table1[[#This Row],[Total Units Ordered]]*Table1[[#This Row],[Wholesale]]*0.95,Table1[[#This Row],[Total Units Ordered]]*Table1[[#This Row],[Wholesale]]),0)</f>
        <v>0</v>
      </c>
      <c r="M283" s="130" t="s">
        <v>868</v>
      </c>
    </row>
    <row r="284" spans="2:13" x14ac:dyDescent="0.3">
      <c r="B284" s="141" t="s">
        <v>902</v>
      </c>
      <c r="C284" s="98" t="s">
        <v>1158</v>
      </c>
      <c r="D284" s="98" t="s">
        <v>759</v>
      </c>
      <c r="E284" s="82" t="s">
        <v>760</v>
      </c>
      <c r="F284" s="98"/>
      <c r="G284" s="99">
        <v>3.18</v>
      </c>
      <c r="H284" s="100">
        <v>6.49</v>
      </c>
      <c r="I284" s="82" t="s">
        <v>64</v>
      </c>
      <c r="J284" s="77"/>
      <c r="K284" s="109">
        <f>Table1[[#This Row],[Cases Ordered]]*Table1[[#This Row],[Units Per Case]]</f>
        <v>0</v>
      </c>
      <c r="L284" s="110">
        <f>_xlfn.IFNA(IF($F$15="Yes",Table1[[#This Row],[Total Units Ordered]]*Table1[[#This Row],[Wholesale]]*0.95,Table1[[#This Row],[Total Units Ordered]]*Table1[[#This Row],[Wholesale]]),0)</f>
        <v>0</v>
      </c>
      <c r="M284" s="130" t="s">
        <v>868</v>
      </c>
    </row>
    <row r="285" spans="2:13" x14ac:dyDescent="0.3">
      <c r="B285" s="141" t="s">
        <v>902</v>
      </c>
      <c r="C285" s="98" t="s">
        <v>762</v>
      </c>
      <c r="D285" s="98" t="s">
        <v>761</v>
      </c>
      <c r="E285" s="82" t="s">
        <v>763</v>
      </c>
      <c r="F285" s="98"/>
      <c r="G285" s="99">
        <v>3.45</v>
      </c>
      <c r="H285" s="100">
        <v>6.99</v>
      </c>
      <c r="I285" s="82" t="s">
        <v>64</v>
      </c>
      <c r="J285" s="77"/>
      <c r="K285" s="109">
        <f>Table1[[#This Row],[Cases Ordered]]*Table1[[#This Row],[Units Per Case]]</f>
        <v>0</v>
      </c>
      <c r="L285" s="110">
        <f>_xlfn.IFNA(IF($F$15="Yes",Table1[[#This Row],[Total Units Ordered]]*Table1[[#This Row],[Wholesale]]*0.95,Table1[[#This Row],[Total Units Ordered]]*Table1[[#This Row],[Wholesale]]),0)</f>
        <v>0</v>
      </c>
      <c r="M285" s="130" t="s">
        <v>868</v>
      </c>
    </row>
    <row r="286" spans="2:13" x14ac:dyDescent="0.3">
      <c r="B286" s="141" t="s">
        <v>902</v>
      </c>
      <c r="C286" s="98" t="s">
        <v>1159</v>
      </c>
      <c r="D286" s="98" t="s">
        <v>764</v>
      </c>
      <c r="E286" s="82" t="s">
        <v>765</v>
      </c>
      <c r="F286" s="98"/>
      <c r="G286" s="99">
        <v>3.71</v>
      </c>
      <c r="H286" s="100">
        <v>7.49</v>
      </c>
      <c r="I286" s="82" t="s">
        <v>17</v>
      </c>
      <c r="J286" s="77"/>
      <c r="K286" s="109">
        <f>Table1[[#This Row],[Cases Ordered]]*Table1[[#This Row],[Units Per Case]]</f>
        <v>0</v>
      </c>
      <c r="L286" s="110">
        <f>_xlfn.IFNA(IF($F$15="Yes",Table1[[#This Row],[Total Units Ordered]]*Table1[[#This Row],[Wholesale]]*0.95,Table1[[#This Row],[Total Units Ordered]]*Table1[[#This Row],[Wholesale]]),0)</f>
        <v>0</v>
      </c>
      <c r="M286" s="130" t="s">
        <v>868</v>
      </c>
    </row>
    <row r="287" spans="2:13" x14ac:dyDescent="0.3">
      <c r="B287" s="141" t="s">
        <v>902</v>
      </c>
      <c r="C287" s="98" t="s">
        <v>1160</v>
      </c>
      <c r="D287" s="98" t="s">
        <v>766</v>
      </c>
      <c r="E287" s="82" t="s">
        <v>767</v>
      </c>
      <c r="F287" s="98"/>
      <c r="G287" s="99">
        <v>3.18</v>
      </c>
      <c r="H287" s="100">
        <v>6.49</v>
      </c>
      <c r="I287" s="82" t="s">
        <v>17</v>
      </c>
      <c r="J287" s="77"/>
      <c r="K287" s="109">
        <f>Table1[[#This Row],[Cases Ordered]]*Table1[[#This Row],[Units Per Case]]</f>
        <v>0</v>
      </c>
      <c r="L287" s="110">
        <f>_xlfn.IFNA(IF($F$15="Yes",Table1[[#This Row],[Total Units Ordered]]*Table1[[#This Row],[Wholesale]]*0.95,Table1[[#This Row],[Total Units Ordered]]*Table1[[#This Row],[Wholesale]]),0)</f>
        <v>0</v>
      </c>
      <c r="M287" s="130" t="s">
        <v>868</v>
      </c>
    </row>
    <row r="288" spans="2:13" x14ac:dyDescent="0.3">
      <c r="B288" s="141" t="s">
        <v>902</v>
      </c>
      <c r="C288" s="98" t="s">
        <v>1161</v>
      </c>
      <c r="D288" s="98" t="s">
        <v>768</v>
      </c>
      <c r="E288" s="82" t="s">
        <v>5</v>
      </c>
      <c r="F288" s="98"/>
      <c r="G288" s="99">
        <v>0.32</v>
      </c>
      <c r="H288" s="100">
        <v>0.64</v>
      </c>
      <c r="I288" s="82" t="s">
        <v>615</v>
      </c>
      <c r="J288" s="77"/>
      <c r="K288" s="109">
        <f>Table1[[#This Row],[Cases Ordered]]*Table1[[#This Row],[Units Per Case]]</f>
        <v>0</v>
      </c>
      <c r="L288" s="110">
        <f>_xlfn.IFNA(IF($F$15="Yes",Table1[[#This Row],[Total Units Ordered]]*Table1[[#This Row],[Wholesale]]*0.95,Table1[[#This Row],[Total Units Ordered]]*Table1[[#This Row],[Wholesale]]),0)</f>
        <v>0</v>
      </c>
      <c r="M288" s="130" t="s">
        <v>868</v>
      </c>
    </row>
    <row r="289" spans="2:13" s="63" customFormat="1" ht="18" x14ac:dyDescent="0.3">
      <c r="B289" s="151"/>
      <c r="C289" s="93" t="s">
        <v>878</v>
      </c>
      <c r="D289" s="94"/>
      <c r="E289" s="83"/>
      <c r="F289" s="95"/>
      <c r="G289" s="96"/>
      <c r="H289" s="97"/>
      <c r="I289" s="96"/>
      <c r="J289" s="86"/>
      <c r="K289" s="108"/>
      <c r="L289" s="84"/>
      <c r="M289" s="149"/>
    </row>
    <row r="290" spans="2:13" x14ac:dyDescent="0.3">
      <c r="B290" s="141" t="s">
        <v>922</v>
      </c>
      <c r="C290" s="98" t="s">
        <v>822</v>
      </c>
      <c r="D290" s="98" t="s">
        <v>769</v>
      </c>
      <c r="E290" s="82" t="s">
        <v>770</v>
      </c>
      <c r="F290" s="98" t="s">
        <v>1406</v>
      </c>
      <c r="G290" s="99">
        <v>25</v>
      </c>
      <c r="H290" s="100">
        <v>49.95</v>
      </c>
      <c r="I290" s="82" t="s">
        <v>11</v>
      </c>
      <c r="J290" s="77"/>
      <c r="K290" s="109">
        <f>Table1[[#This Row],[Cases Ordered]]*Table1[[#This Row],[Units Per Case]]</f>
        <v>0</v>
      </c>
      <c r="L290" s="110">
        <f>_xlfn.IFNA(IF($F$15="Yes",Table1[[#This Row],[Total Units Ordered]]*Table1[[#This Row],[Wholesale]]*0.95,Table1[[#This Row],[Total Units Ordered]]*Table1[[#This Row],[Wholesale]]),0)</f>
        <v>0</v>
      </c>
      <c r="M290" s="130" t="s">
        <v>888</v>
      </c>
    </row>
    <row r="291" spans="2:13" x14ac:dyDescent="0.3">
      <c r="B291" s="141" t="s">
        <v>922</v>
      </c>
      <c r="C291" s="98" t="s">
        <v>1322</v>
      </c>
      <c r="D291" s="98" t="s">
        <v>1321</v>
      </c>
      <c r="E291" s="82" t="s">
        <v>1323</v>
      </c>
      <c r="F291" s="98" t="s">
        <v>1364</v>
      </c>
      <c r="G291" s="99">
        <v>25</v>
      </c>
      <c r="H291" s="100">
        <v>49.99</v>
      </c>
      <c r="I291" s="82" t="s">
        <v>11</v>
      </c>
      <c r="J291" s="159"/>
      <c r="K291" s="109">
        <f>Table1[[#This Row],[Cases Ordered]]*Table1[[#This Row],[Units Per Case]]</f>
        <v>0</v>
      </c>
      <c r="L291" s="110">
        <f>_xlfn.IFNA(IF($F$15="Yes",Table1[[#This Row],[Total Units Ordered]]*Table1[[#This Row],[Wholesale]]*0.95,Table1[[#This Row],[Total Units Ordered]]*Table1[[#This Row],[Wholesale]]),0)</f>
        <v>0</v>
      </c>
      <c r="M291" s="130" t="s">
        <v>888</v>
      </c>
    </row>
    <row r="292" spans="2:13" x14ac:dyDescent="0.3">
      <c r="B292" s="141" t="s">
        <v>922</v>
      </c>
      <c r="C292" s="98" t="s">
        <v>823</v>
      </c>
      <c r="D292" s="98" t="s">
        <v>771</v>
      </c>
      <c r="E292" s="82" t="s">
        <v>772</v>
      </c>
      <c r="F292" s="98" t="s">
        <v>1363</v>
      </c>
      <c r="G292" s="99">
        <v>39.75</v>
      </c>
      <c r="H292" s="100">
        <v>79.989999999999995</v>
      </c>
      <c r="I292" s="82" t="s">
        <v>11</v>
      </c>
      <c r="J292" s="77"/>
      <c r="K292" s="109">
        <f>Table1[[#This Row],[Cases Ordered]]*Table1[[#This Row],[Units Per Case]]</f>
        <v>0</v>
      </c>
      <c r="L292" s="110">
        <f>_xlfn.IFNA(IF($F$15="Yes",Table1[[#This Row],[Total Units Ordered]]*Table1[[#This Row],[Wholesale]]*0.95,Table1[[#This Row],[Total Units Ordered]]*Table1[[#This Row],[Wholesale]]),0)</f>
        <v>0</v>
      </c>
      <c r="M292" s="130" t="s">
        <v>888</v>
      </c>
    </row>
    <row r="293" spans="2:13" x14ac:dyDescent="0.3">
      <c r="B293" s="141" t="s">
        <v>922</v>
      </c>
      <c r="C293" s="98" t="s">
        <v>1325</v>
      </c>
      <c r="D293" s="98" t="s">
        <v>1324</v>
      </c>
      <c r="E293" s="82" t="s">
        <v>1326</v>
      </c>
      <c r="F293" s="98" t="s">
        <v>1407</v>
      </c>
      <c r="G293" s="37">
        <v>50</v>
      </c>
      <c r="H293" s="15">
        <v>99.99</v>
      </c>
      <c r="I293" s="82">
        <v>3</v>
      </c>
      <c r="J293" s="159"/>
      <c r="K293" s="109">
        <f>Table1[[#This Row],[Cases Ordered]]*Table1[[#This Row],[Units Per Case]]</f>
        <v>0</v>
      </c>
      <c r="L293" s="110">
        <f>_xlfn.IFNA(IF($F$15="Yes",Table1[[#This Row],[Total Units Ordered]]*Table1[[#This Row],[Wholesale]]*0.95,Table1[[#This Row],[Total Units Ordered]]*Table1[[#This Row],[Wholesale]]),0)</f>
        <v>0</v>
      </c>
      <c r="M293" s="130" t="s">
        <v>888</v>
      </c>
    </row>
    <row r="294" spans="2:13" x14ac:dyDescent="0.3">
      <c r="B294" s="141" t="s">
        <v>922</v>
      </c>
      <c r="C294" s="98" t="s">
        <v>824</v>
      </c>
      <c r="D294" s="98" t="s">
        <v>773</v>
      </c>
      <c r="E294" s="82" t="s">
        <v>774</v>
      </c>
      <c r="F294" s="98"/>
      <c r="G294" s="99">
        <v>15.9</v>
      </c>
      <c r="H294" s="100">
        <v>31.99</v>
      </c>
      <c r="I294" s="82" t="s">
        <v>11</v>
      </c>
      <c r="J294" s="77"/>
      <c r="K294" s="109">
        <f>Table1[[#This Row],[Cases Ordered]]*Table1[[#This Row],[Units Per Case]]</f>
        <v>0</v>
      </c>
      <c r="L294" s="110">
        <f>_xlfn.IFNA(IF($F$15="Yes",Table1[[#This Row],[Total Units Ordered]]*Table1[[#This Row],[Wholesale]]*0.95,Table1[[#This Row],[Total Units Ordered]]*Table1[[#This Row],[Wholesale]]),0)</f>
        <v>0</v>
      </c>
      <c r="M294" s="130" t="s">
        <v>888</v>
      </c>
    </row>
    <row r="295" spans="2:13" x14ac:dyDescent="0.3">
      <c r="B295" s="141" t="s">
        <v>922</v>
      </c>
      <c r="C295" s="98" t="s">
        <v>1328</v>
      </c>
      <c r="D295" s="98" t="s">
        <v>1327</v>
      </c>
      <c r="E295" s="82" t="s">
        <v>1329</v>
      </c>
      <c r="F295" s="98" t="s">
        <v>1408</v>
      </c>
      <c r="G295" s="99">
        <v>27.5</v>
      </c>
      <c r="H295" s="100">
        <v>54.99</v>
      </c>
      <c r="I295" s="82" t="s">
        <v>11</v>
      </c>
      <c r="J295" s="159"/>
      <c r="K295" s="109">
        <f>Table1[[#This Row],[Cases Ordered]]*Table1[[#This Row],[Units Per Case]]</f>
        <v>0</v>
      </c>
      <c r="L295" s="110">
        <f>_xlfn.IFNA(IF($F$15="Yes",Table1[[#This Row],[Total Units Ordered]]*Table1[[#This Row],[Wholesale]]*0.95,Table1[[#This Row],[Total Units Ordered]]*Table1[[#This Row],[Wholesale]]),0)</f>
        <v>0</v>
      </c>
      <c r="M295" s="130" t="s">
        <v>888</v>
      </c>
    </row>
    <row r="296" spans="2:13" x14ac:dyDescent="0.3">
      <c r="B296" s="141" t="s">
        <v>922</v>
      </c>
      <c r="C296" s="98" t="s">
        <v>1331</v>
      </c>
      <c r="D296" s="98" t="s">
        <v>1330</v>
      </c>
      <c r="E296" s="82" t="s">
        <v>1332</v>
      </c>
      <c r="F296" s="98" t="s">
        <v>1408</v>
      </c>
      <c r="G296" s="99">
        <v>10</v>
      </c>
      <c r="H296" s="100">
        <v>19.989999999999998</v>
      </c>
      <c r="I296" s="82" t="s">
        <v>11</v>
      </c>
      <c r="J296" s="159"/>
      <c r="K296" s="109">
        <f>Table1[[#This Row],[Cases Ordered]]*Table1[[#This Row],[Units Per Case]]</f>
        <v>0</v>
      </c>
      <c r="L296" s="110">
        <f>_xlfn.IFNA(IF($F$15="Yes",Table1[[#This Row],[Total Units Ordered]]*Table1[[#This Row],[Wholesale]]*0.95,Table1[[#This Row],[Total Units Ordered]]*Table1[[#This Row],[Wholesale]]),0)</f>
        <v>0</v>
      </c>
      <c r="M296" s="130" t="s">
        <v>888</v>
      </c>
    </row>
    <row r="297" spans="2:13" x14ac:dyDescent="0.3">
      <c r="B297" s="141" t="s">
        <v>922</v>
      </c>
      <c r="C297" s="98" t="s">
        <v>1334</v>
      </c>
      <c r="D297" s="98" t="s">
        <v>1333</v>
      </c>
      <c r="E297" s="82" t="s">
        <v>1335</v>
      </c>
      <c r="F297" s="98" t="s">
        <v>1408</v>
      </c>
      <c r="G297" s="99">
        <v>27.5</v>
      </c>
      <c r="H297" s="100">
        <v>54.99</v>
      </c>
      <c r="I297" s="82" t="s">
        <v>11</v>
      </c>
      <c r="J297" s="159"/>
      <c r="K297" s="109">
        <f>Table1[[#This Row],[Cases Ordered]]*Table1[[#This Row],[Units Per Case]]</f>
        <v>0</v>
      </c>
      <c r="L297" s="110">
        <f>_xlfn.IFNA(IF($F$15="Yes",Table1[[#This Row],[Total Units Ordered]]*Table1[[#This Row],[Wholesale]]*0.95,Table1[[#This Row],[Total Units Ordered]]*Table1[[#This Row],[Wholesale]]),0)</f>
        <v>0</v>
      </c>
      <c r="M297" s="130" t="s">
        <v>888</v>
      </c>
    </row>
    <row r="298" spans="2:13" x14ac:dyDescent="0.3">
      <c r="B298" s="141" t="s">
        <v>922</v>
      </c>
      <c r="C298" s="98" t="s">
        <v>814</v>
      </c>
      <c r="D298" s="98" t="s">
        <v>813</v>
      </c>
      <c r="E298" s="82" t="s">
        <v>815</v>
      </c>
      <c r="F298" s="98"/>
      <c r="G298" s="99">
        <v>15</v>
      </c>
      <c r="H298" s="100">
        <v>29.99</v>
      </c>
      <c r="I298" s="82" t="s">
        <v>11</v>
      </c>
      <c r="J298" s="77"/>
      <c r="K298" s="109">
        <f>Table1[[#This Row],[Cases Ordered]]*Table1[[#This Row],[Units Per Case]]</f>
        <v>0</v>
      </c>
      <c r="L298" s="110">
        <f>_xlfn.IFNA(IF($F$15="Yes",Table1[[#This Row],[Total Units Ordered]]*Table1[[#This Row],[Wholesale]]*0.95,Table1[[#This Row],[Total Units Ordered]]*Table1[[#This Row],[Wholesale]]),0)</f>
        <v>0</v>
      </c>
      <c r="M298" s="130" t="s">
        <v>888</v>
      </c>
    </row>
    <row r="299" spans="2:13" s="63" customFormat="1" ht="18" x14ac:dyDescent="0.3">
      <c r="B299" s="151"/>
      <c r="C299" s="93" t="s">
        <v>879</v>
      </c>
      <c r="D299" s="94"/>
      <c r="E299" s="83"/>
      <c r="F299" s="95"/>
      <c r="G299" s="96"/>
      <c r="H299" s="97"/>
      <c r="I299" s="96"/>
      <c r="J299" s="86"/>
      <c r="K299" s="108"/>
      <c r="L299" s="84"/>
      <c r="M299" s="149"/>
    </row>
    <row r="300" spans="2:13" x14ac:dyDescent="0.3">
      <c r="B300" s="141" t="s">
        <v>923</v>
      </c>
      <c r="C300" s="98" t="s">
        <v>1162</v>
      </c>
      <c r="D300" s="98" t="s">
        <v>435</v>
      </c>
      <c r="E300" s="82" t="s">
        <v>436</v>
      </c>
      <c r="F300" s="98"/>
      <c r="G300" s="99">
        <v>5.04</v>
      </c>
      <c r="H300" s="100">
        <v>9.49</v>
      </c>
      <c r="I300" s="82" t="s">
        <v>17</v>
      </c>
      <c r="J300" s="77"/>
      <c r="K300" s="109">
        <f>Table1[[#This Row],[Cases Ordered]]*Table1[[#This Row],[Units Per Case]]</f>
        <v>0</v>
      </c>
      <c r="L300" s="110">
        <f>_xlfn.IFNA(IF($F$15="Yes",Table1[[#This Row],[Total Units Ordered]]*Table1[[#This Row],[Wholesale]]*0.95,Table1[[#This Row],[Total Units Ordered]]*Table1[[#This Row],[Wholesale]]),0)</f>
        <v>0</v>
      </c>
      <c r="M300" s="130" t="s">
        <v>868</v>
      </c>
    </row>
    <row r="301" spans="2:13" x14ac:dyDescent="0.3">
      <c r="B301" s="141" t="s">
        <v>923</v>
      </c>
      <c r="C301" s="98" t="s">
        <v>817</v>
      </c>
      <c r="D301" s="98" t="s">
        <v>816</v>
      </c>
      <c r="E301" s="82" t="s">
        <v>818</v>
      </c>
      <c r="F301" s="98"/>
      <c r="G301" s="99">
        <v>5</v>
      </c>
      <c r="H301" s="100">
        <v>9.99</v>
      </c>
      <c r="I301" s="82" t="s">
        <v>17</v>
      </c>
      <c r="J301" s="77"/>
      <c r="K301" s="109">
        <f>Table1[[#This Row],[Cases Ordered]]*Table1[[#This Row],[Units Per Case]]</f>
        <v>0</v>
      </c>
      <c r="L301" s="110">
        <f>_xlfn.IFNA(IF($F$15="Yes",Table1[[#This Row],[Total Units Ordered]]*Table1[[#This Row],[Wholesale]]*0.95,Table1[[#This Row],[Total Units Ordered]]*Table1[[#This Row],[Wholesale]]),0)</f>
        <v>0</v>
      </c>
      <c r="M301" s="130" t="s">
        <v>868</v>
      </c>
    </row>
    <row r="302" spans="2:13" x14ac:dyDescent="0.3">
      <c r="B302" s="141" t="s">
        <v>924</v>
      </c>
      <c r="C302" s="98" t="s">
        <v>1163</v>
      </c>
      <c r="D302" s="98" t="s">
        <v>248</v>
      </c>
      <c r="E302" s="82" t="s">
        <v>249</v>
      </c>
      <c r="F302" s="98"/>
      <c r="G302" s="99">
        <v>4.46</v>
      </c>
      <c r="H302" s="100">
        <v>8.49</v>
      </c>
      <c r="I302" s="82" t="s">
        <v>17</v>
      </c>
      <c r="J302" s="77"/>
      <c r="K302" s="109">
        <f>Table1[[#This Row],[Cases Ordered]]*Table1[[#This Row],[Units Per Case]]</f>
        <v>0</v>
      </c>
      <c r="L302" s="110">
        <f>_xlfn.IFNA(IF($F$15="Yes",Table1[[#This Row],[Total Units Ordered]]*Table1[[#This Row],[Wholesale]]*0.95,Table1[[#This Row],[Total Units Ordered]]*Table1[[#This Row],[Wholesale]]),0)</f>
        <v>0</v>
      </c>
      <c r="M302" s="130" t="s">
        <v>868</v>
      </c>
    </row>
    <row r="303" spans="2:13" x14ac:dyDescent="0.3">
      <c r="B303" s="141" t="s">
        <v>924</v>
      </c>
      <c r="C303" s="98" t="s">
        <v>1164</v>
      </c>
      <c r="D303" s="98" t="s">
        <v>251</v>
      </c>
      <c r="E303" s="82" t="s">
        <v>252</v>
      </c>
      <c r="F303" s="98"/>
      <c r="G303" s="99">
        <v>4.46</v>
      </c>
      <c r="H303" s="100">
        <v>8.49</v>
      </c>
      <c r="I303" s="82" t="s">
        <v>17</v>
      </c>
      <c r="J303" s="77"/>
      <c r="K303" s="109">
        <f>Table1[[#This Row],[Cases Ordered]]*Table1[[#This Row],[Units Per Case]]</f>
        <v>0</v>
      </c>
      <c r="L303" s="110">
        <f>_xlfn.IFNA(IF($F$15="Yes",Table1[[#This Row],[Total Units Ordered]]*Table1[[#This Row],[Wholesale]]*0.95,Table1[[#This Row],[Total Units Ordered]]*Table1[[#This Row],[Wholesale]]),0)</f>
        <v>0</v>
      </c>
      <c r="M303" s="130" t="s">
        <v>868</v>
      </c>
    </row>
    <row r="304" spans="2:13" x14ac:dyDescent="0.3">
      <c r="B304" s="141" t="s">
        <v>924</v>
      </c>
      <c r="C304" s="98" t="s">
        <v>1165</v>
      </c>
      <c r="D304" s="98" t="s">
        <v>256</v>
      </c>
      <c r="E304" s="82" t="s">
        <v>242</v>
      </c>
      <c r="F304" s="98"/>
      <c r="G304" s="99">
        <v>6.68</v>
      </c>
      <c r="H304" s="100">
        <v>12.99</v>
      </c>
      <c r="I304" s="82" t="s">
        <v>17</v>
      </c>
      <c r="J304" s="77"/>
      <c r="K304" s="109">
        <f>Table1[[#This Row],[Cases Ordered]]*Table1[[#This Row],[Units Per Case]]</f>
        <v>0</v>
      </c>
      <c r="L304" s="110">
        <f>_xlfn.IFNA(IF($F$15="Yes",Table1[[#This Row],[Total Units Ordered]]*Table1[[#This Row],[Wholesale]]*0.95,Table1[[#This Row],[Total Units Ordered]]*Table1[[#This Row],[Wholesale]]),0)</f>
        <v>0</v>
      </c>
      <c r="M304" s="130" t="s">
        <v>868</v>
      </c>
    </row>
    <row r="305" spans="2:13" x14ac:dyDescent="0.3">
      <c r="B305" s="141" t="s">
        <v>924</v>
      </c>
      <c r="C305" s="98" t="s">
        <v>1166</v>
      </c>
      <c r="D305" s="98" t="s">
        <v>437</v>
      </c>
      <c r="E305" s="82" t="s">
        <v>438</v>
      </c>
      <c r="F305" s="98"/>
      <c r="G305" s="99">
        <v>6.63</v>
      </c>
      <c r="H305" s="100">
        <v>12.99</v>
      </c>
      <c r="I305" s="82" t="s">
        <v>17</v>
      </c>
      <c r="J305" s="77"/>
      <c r="K305" s="109">
        <f>Table1[[#This Row],[Cases Ordered]]*Table1[[#This Row],[Units Per Case]]</f>
        <v>0</v>
      </c>
      <c r="L305" s="110">
        <f>_xlfn.IFNA(IF($F$15="Yes",Table1[[#This Row],[Total Units Ordered]]*Table1[[#This Row],[Wholesale]]*0.95,Table1[[#This Row],[Total Units Ordered]]*Table1[[#This Row],[Wholesale]]),0)</f>
        <v>0</v>
      </c>
      <c r="M305" s="130" t="s">
        <v>868</v>
      </c>
    </row>
    <row r="306" spans="2:13" x14ac:dyDescent="0.3">
      <c r="B306" s="141" t="s">
        <v>915</v>
      </c>
      <c r="C306" s="98" t="s">
        <v>1167</v>
      </c>
      <c r="D306" s="98" t="s">
        <v>243</v>
      </c>
      <c r="E306" s="82" t="s">
        <v>247</v>
      </c>
      <c r="F306" s="98"/>
      <c r="G306" s="99">
        <v>4.26</v>
      </c>
      <c r="H306" s="100">
        <v>8.49</v>
      </c>
      <c r="I306" s="82" t="s">
        <v>17</v>
      </c>
      <c r="J306" s="77"/>
      <c r="K306" s="109">
        <f>Table1[[#This Row],[Cases Ordered]]*Table1[[#This Row],[Units Per Case]]</f>
        <v>0</v>
      </c>
      <c r="L306" s="110">
        <f>_xlfn.IFNA(IF($F$15="Yes",Table1[[#This Row],[Total Units Ordered]]*Table1[[#This Row],[Wholesale]]*0.95,Table1[[#This Row],[Total Units Ordered]]*Table1[[#This Row],[Wholesale]]),0)</f>
        <v>0</v>
      </c>
      <c r="M306" s="130" t="s">
        <v>868</v>
      </c>
    </row>
    <row r="307" spans="2:13" x14ac:dyDescent="0.3">
      <c r="B307" s="141" t="s">
        <v>915</v>
      </c>
      <c r="C307" s="98" t="s">
        <v>1168</v>
      </c>
      <c r="D307" s="98" t="s">
        <v>257</v>
      </c>
      <c r="E307" s="82" t="s">
        <v>258</v>
      </c>
      <c r="F307" s="98"/>
      <c r="G307" s="99">
        <v>4</v>
      </c>
      <c r="H307" s="100">
        <v>7.99</v>
      </c>
      <c r="I307" s="82" t="s">
        <v>17</v>
      </c>
      <c r="J307" s="77"/>
      <c r="K307" s="109">
        <f>Table1[[#This Row],[Cases Ordered]]*Table1[[#This Row],[Units Per Case]]</f>
        <v>0</v>
      </c>
      <c r="L307" s="110">
        <f>_xlfn.IFNA(IF($F$15="Yes",Table1[[#This Row],[Total Units Ordered]]*Table1[[#This Row],[Wholesale]]*0.95,Table1[[#This Row],[Total Units Ordered]]*Table1[[#This Row],[Wholesale]]),0)</f>
        <v>0</v>
      </c>
      <c r="M307" s="130" t="s">
        <v>868</v>
      </c>
    </row>
    <row r="308" spans="2:13" x14ac:dyDescent="0.3">
      <c r="B308" s="141" t="s">
        <v>915</v>
      </c>
      <c r="C308" s="98" t="s">
        <v>1169</v>
      </c>
      <c r="D308" s="98" t="s">
        <v>244</v>
      </c>
      <c r="E308" s="82" t="s">
        <v>241</v>
      </c>
      <c r="F308" s="98"/>
      <c r="G308" s="99">
        <v>2.94</v>
      </c>
      <c r="H308" s="100">
        <v>4.99</v>
      </c>
      <c r="I308" s="82" t="s">
        <v>17</v>
      </c>
      <c r="J308" s="77"/>
      <c r="K308" s="109">
        <f>Table1[[#This Row],[Cases Ordered]]*Table1[[#This Row],[Units Per Case]]</f>
        <v>0</v>
      </c>
      <c r="L308" s="110">
        <f>_xlfn.IFNA(IF($F$15="Yes",Table1[[#This Row],[Total Units Ordered]]*Table1[[#This Row],[Wholesale]]*0.95,Table1[[#This Row],[Total Units Ordered]]*Table1[[#This Row],[Wholesale]]),0)</f>
        <v>0</v>
      </c>
      <c r="M308" s="130" t="s">
        <v>868</v>
      </c>
    </row>
    <row r="309" spans="2:13" x14ac:dyDescent="0.3">
      <c r="B309" s="141" t="s">
        <v>915</v>
      </c>
      <c r="C309" s="98" t="s">
        <v>1170</v>
      </c>
      <c r="D309" s="98" t="s">
        <v>253</v>
      </c>
      <c r="E309" s="82" t="s">
        <v>254</v>
      </c>
      <c r="F309" s="98"/>
      <c r="G309" s="99">
        <v>4</v>
      </c>
      <c r="H309" s="100">
        <v>7.99</v>
      </c>
      <c r="I309" s="82" t="s">
        <v>17</v>
      </c>
      <c r="J309" s="77"/>
      <c r="K309" s="109">
        <f>Table1[[#This Row],[Cases Ordered]]*Table1[[#This Row],[Units Per Case]]</f>
        <v>0</v>
      </c>
      <c r="L309" s="110">
        <f>_xlfn.IFNA(IF($F$15="Yes",Table1[[#This Row],[Total Units Ordered]]*Table1[[#This Row],[Wholesale]]*0.95,Table1[[#This Row],[Total Units Ordered]]*Table1[[#This Row],[Wholesale]]),0)</f>
        <v>0</v>
      </c>
      <c r="M309" s="130" t="s">
        <v>868</v>
      </c>
    </row>
    <row r="310" spans="2:13" x14ac:dyDescent="0.3">
      <c r="B310" s="141" t="s">
        <v>915</v>
      </c>
      <c r="C310" s="98" t="s">
        <v>1171</v>
      </c>
      <c r="D310" s="98" t="s">
        <v>255</v>
      </c>
      <c r="E310" s="82" t="s">
        <v>245</v>
      </c>
      <c r="F310" s="98"/>
      <c r="G310" s="99">
        <v>5.6</v>
      </c>
      <c r="H310" s="100">
        <v>10.79</v>
      </c>
      <c r="I310" s="82" t="s">
        <v>17</v>
      </c>
      <c r="J310" s="77"/>
      <c r="K310" s="109">
        <f>Table1[[#This Row],[Cases Ordered]]*Table1[[#This Row],[Units Per Case]]</f>
        <v>0</v>
      </c>
      <c r="L310" s="110">
        <f>_xlfn.IFNA(IF($F$15="Yes",Table1[[#This Row],[Total Units Ordered]]*Table1[[#This Row],[Wholesale]]*0.95,Table1[[#This Row],[Total Units Ordered]]*Table1[[#This Row],[Wholesale]]),0)</f>
        <v>0</v>
      </c>
      <c r="M310" s="130" t="s">
        <v>868</v>
      </c>
    </row>
    <row r="311" spans="2:13" s="63" customFormat="1" ht="18" x14ac:dyDescent="0.3">
      <c r="B311" s="151"/>
      <c r="C311" s="93" t="s">
        <v>880</v>
      </c>
      <c r="D311" s="94"/>
      <c r="E311" s="83"/>
      <c r="F311" s="95"/>
      <c r="G311" s="96"/>
      <c r="H311" s="97"/>
      <c r="I311" s="96"/>
      <c r="J311" s="86"/>
      <c r="K311" s="108"/>
      <c r="L311" s="84"/>
      <c r="M311" s="149"/>
    </row>
    <row r="312" spans="2:13" x14ac:dyDescent="0.3">
      <c r="B312" s="141" t="s">
        <v>905</v>
      </c>
      <c r="C312" s="98" t="s">
        <v>1172</v>
      </c>
      <c r="D312" s="98" t="s">
        <v>264</v>
      </c>
      <c r="E312" s="82" t="s">
        <v>262</v>
      </c>
      <c r="F312" s="98"/>
      <c r="G312" s="99">
        <v>9.5399999999999991</v>
      </c>
      <c r="H312" s="100">
        <v>18.989999999999998</v>
      </c>
      <c r="I312" s="82" t="s">
        <v>17</v>
      </c>
      <c r="J312" s="77"/>
      <c r="K312" s="109">
        <f>Table1[[#This Row],[Cases Ordered]]*Table1[[#This Row],[Units Per Case]]</f>
        <v>0</v>
      </c>
      <c r="L312" s="110">
        <f>_xlfn.IFNA(IF($F$15="Yes",Table1[[#This Row],[Total Units Ordered]]*Table1[[#This Row],[Wholesale]]*0.95,Table1[[#This Row],[Total Units Ordered]]*Table1[[#This Row],[Wholesale]]),0)</f>
        <v>0</v>
      </c>
      <c r="M312" s="130" t="s">
        <v>868</v>
      </c>
    </row>
    <row r="313" spans="2:13" s="63" customFormat="1" ht="18" x14ac:dyDescent="0.3">
      <c r="B313" s="151"/>
      <c r="C313" s="93" t="s">
        <v>881</v>
      </c>
      <c r="D313" s="94"/>
      <c r="E313" s="83"/>
      <c r="F313" s="95"/>
      <c r="G313" s="96"/>
      <c r="H313" s="97"/>
      <c r="I313" s="96"/>
      <c r="J313" s="86"/>
      <c r="K313" s="108"/>
      <c r="L313" s="84"/>
      <c r="M313" s="149"/>
    </row>
    <row r="314" spans="2:13" x14ac:dyDescent="0.3">
      <c r="B314" s="141" t="s">
        <v>925</v>
      </c>
      <c r="C314" s="98" t="s">
        <v>1173</v>
      </c>
      <c r="D314" s="98" t="s">
        <v>439</v>
      </c>
      <c r="E314" s="82" t="s">
        <v>440</v>
      </c>
      <c r="F314" s="98"/>
      <c r="G314" s="99">
        <v>15.89</v>
      </c>
      <c r="H314" s="100">
        <v>31.79</v>
      </c>
      <c r="I314" s="82" t="s">
        <v>14</v>
      </c>
      <c r="J314" s="77"/>
      <c r="K314" s="109">
        <f>Table1[[#This Row],[Cases Ordered]]*Table1[[#This Row],[Units Per Case]]</f>
        <v>0</v>
      </c>
      <c r="L314" s="110">
        <f>_xlfn.IFNA(IF($F$15="Yes",Table1[[#This Row],[Total Units Ordered]]*Table1[[#This Row],[Wholesale]]*0.95,Table1[[#This Row],[Total Units Ordered]]*Table1[[#This Row],[Wholesale]]),0)</f>
        <v>0</v>
      </c>
      <c r="M314" s="130" t="s">
        <v>888</v>
      </c>
    </row>
    <row r="315" spans="2:13" x14ac:dyDescent="0.3">
      <c r="B315" s="141" t="s">
        <v>925</v>
      </c>
      <c r="C315" s="98" t="s">
        <v>1174</v>
      </c>
      <c r="D315" s="98" t="s">
        <v>441</v>
      </c>
      <c r="E315" s="82" t="s">
        <v>442</v>
      </c>
      <c r="F315" s="98"/>
      <c r="G315" s="99">
        <v>23.84</v>
      </c>
      <c r="H315" s="100">
        <v>46.99</v>
      </c>
      <c r="I315" s="82" t="s">
        <v>14</v>
      </c>
      <c r="J315" s="77"/>
      <c r="K315" s="109">
        <f>Table1[[#This Row],[Cases Ordered]]*Table1[[#This Row],[Units Per Case]]</f>
        <v>0</v>
      </c>
      <c r="L315" s="110">
        <f>_xlfn.IFNA(IF($F$15="Yes",Table1[[#This Row],[Total Units Ordered]]*Table1[[#This Row],[Wholesale]]*0.95,Table1[[#This Row],[Total Units Ordered]]*Table1[[#This Row],[Wholesale]]),0)</f>
        <v>0</v>
      </c>
      <c r="M315" s="130" t="s">
        <v>888</v>
      </c>
    </row>
    <row r="316" spans="2:13" x14ac:dyDescent="0.3">
      <c r="B316" s="141" t="s">
        <v>925</v>
      </c>
      <c r="C316" s="98" t="s">
        <v>444</v>
      </c>
      <c r="D316" s="98" t="s">
        <v>443</v>
      </c>
      <c r="E316" s="82" t="s">
        <v>445</v>
      </c>
      <c r="F316" s="98"/>
      <c r="G316" s="99">
        <v>26.49</v>
      </c>
      <c r="H316" s="100">
        <v>51.99</v>
      </c>
      <c r="I316" s="82" t="s">
        <v>14</v>
      </c>
      <c r="J316" s="77"/>
      <c r="K316" s="109">
        <f>Table1[[#This Row],[Cases Ordered]]*Table1[[#This Row],[Units Per Case]]</f>
        <v>0</v>
      </c>
      <c r="L316" s="110">
        <f>_xlfn.IFNA(IF($F$15="Yes",Table1[[#This Row],[Total Units Ordered]]*Table1[[#This Row],[Wholesale]]*0.95,Table1[[#This Row],[Total Units Ordered]]*Table1[[#This Row],[Wholesale]]),0)</f>
        <v>0</v>
      </c>
      <c r="M316" s="130" t="s">
        <v>888</v>
      </c>
    </row>
    <row r="317" spans="2:13" x14ac:dyDescent="0.3">
      <c r="B317" s="141" t="s">
        <v>925</v>
      </c>
      <c r="C317" s="98" t="s">
        <v>447</v>
      </c>
      <c r="D317" s="98" t="s">
        <v>446</v>
      </c>
      <c r="E317" s="82" t="s">
        <v>448</v>
      </c>
      <c r="F317" s="98"/>
      <c r="G317" s="99">
        <v>52.99</v>
      </c>
      <c r="H317" s="100">
        <v>99.99</v>
      </c>
      <c r="I317" s="82" t="s">
        <v>14</v>
      </c>
      <c r="J317" s="77"/>
      <c r="K317" s="109">
        <f>Table1[[#This Row],[Cases Ordered]]*Table1[[#This Row],[Units Per Case]]</f>
        <v>0</v>
      </c>
      <c r="L317" s="110">
        <f>_xlfn.IFNA(IF($F$15="Yes",Table1[[#This Row],[Total Units Ordered]]*Table1[[#This Row],[Wholesale]]*0.95,Table1[[#This Row],[Total Units Ordered]]*Table1[[#This Row],[Wholesale]]),0)</f>
        <v>0</v>
      </c>
      <c r="M317" s="130" t="s">
        <v>888</v>
      </c>
    </row>
    <row r="318" spans="2:13" x14ac:dyDescent="0.3">
      <c r="B318" s="141" t="s">
        <v>925</v>
      </c>
      <c r="C318" s="98" t="s">
        <v>1175</v>
      </c>
      <c r="D318" s="98" t="s">
        <v>449</v>
      </c>
      <c r="E318" s="82" t="s">
        <v>450</v>
      </c>
      <c r="F318" s="98"/>
      <c r="G318" s="99">
        <v>52.99</v>
      </c>
      <c r="H318" s="100">
        <v>99.99</v>
      </c>
      <c r="I318" s="82" t="s">
        <v>14</v>
      </c>
      <c r="J318" s="77"/>
      <c r="K318" s="109">
        <f>Table1[[#This Row],[Cases Ordered]]*Table1[[#This Row],[Units Per Case]]</f>
        <v>0</v>
      </c>
      <c r="L318" s="110">
        <f>_xlfn.IFNA(IF($F$15="Yes",Table1[[#This Row],[Total Units Ordered]]*Table1[[#This Row],[Wholesale]]*0.95,Table1[[#This Row],[Total Units Ordered]]*Table1[[#This Row],[Wholesale]]),0)</f>
        <v>0</v>
      </c>
      <c r="M318" s="130" t="s">
        <v>868</v>
      </c>
    </row>
    <row r="319" spans="2:13" x14ac:dyDescent="0.3">
      <c r="B319" s="141" t="s">
        <v>925</v>
      </c>
      <c r="C319" s="98" t="s">
        <v>452</v>
      </c>
      <c r="D319" s="98" t="s">
        <v>451</v>
      </c>
      <c r="E319" s="82" t="s">
        <v>453</v>
      </c>
      <c r="F319" s="98"/>
      <c r="G319" s="99">
        <v>10.59</v>
      </c>
      <c r="H319" s="100">
        <v>20.49</v>
      </c>
      <c r="I319" s="82" t="s">
        <v>11</v>
      </c>
      <c r="J319" s="77"/>
      <c r="K319" s="109">
        <f>Table1[[#This Row],[Cases Ordered]]*Table1[[#This Row],[Units Per Case]]</f>
        <v>0</v>
      </c>
      <c r="L319" s="110">
        <f>_xlfn.IFNA(IF($F$15="Yes",Table1[[#This Row],[Total Units Ordered]]*Table1[[#This Row],[Wholesale]]*0.95,Table1[[#This Row],[Total Units Ordered]]*Table1[[#This Row],[Wholesale]]),0)</f>
        <v>0</v>
      </c>
      <c r="M319" s="130" t="s">
        <v>868</v>
      </c>
    </row>
    <row r="320" spans="2:13" x14ac:dyDescent="0.3">
      <c r="B320" s="141" t="s">
        <v>925</v>
      </c>
      <c r="C320" s="98" t="s">
        <v>1176</v>
      </c>
      <c r="D320" s="98" t="s">
        <v>454</v>
      </c>
      <c r="E320" s="82" t="s">
        <v>455</v>
      </c>
      <c r="F320" s="98"/>
      <c r="G320" s="99">
        <v>26.49</v>
      </c>
      <c r="H320" s="100">
        <v>51.99</v>
      </c>
      <c r="I320" s="82" t="s">
        <v>29</v>
      </c>
      <c r="J320" s="77"/>
      <c r="K320" s="109">
        <f>Table1[[#This Row],[Cases Ordered]]*Table1[[#This Row],[Units Per Case]]</f>
        <v>0</v>
      </c>
      <c r="L320" s="110">
        <f>_xlfn.IFNA(IF($F$15="Yes",Table1[[#This Row],[Total Units Ordered]]*Table1[[#This Row],[Wholesale]]*0.95,Table1[[#This Row],[Total Units Ordered]]*Table1[[#This Row],[Wholesale]]),0)</f>
        <v>0</v>
      </c>
      <c r="M320" s="130" t="s">
        <v>868</v>
      </c>
    </row>
    <row r="321" spans="2:13" x14ac:dyDescent="0.3">
      <c r="B321" s="141" t="s">
        <v>925</v>
      </c>
      <c r="C321" s="98" t="s">
        <v>1177</v>
      </c>
      <c r="D321" s="98" t="s">
        <v>790</v>
      </c>
      <c r="E321" s="82" t="s">
        <v>791</v>
      </c>
      <c r="F321" s="98"/>
      <c r="G321" s="99">
        <v>7.49</v>
      </c>
      <c r="H321" s="100">
        <v>14.99</v>
      </c>
      <c r="I321" s="82" t="s">
        <v>499</v>
      </c>
      <c r="J321" s="77"/>
      <c r="K321" s="109">
        <f>Table1[[#This Row],[Cases Ordered]]*Table1[[#This Row],[Units Per Case]]</f>
        <v>0</v>
      </c>
      <c r="L321" s="110">
        <f>_xlfn.IFNA(IF($F$15="Yes",Table1[[#This Row],[Total Units Ordered]]*Table1[[#This Row],[Wholesale]]*0.95,Table1[[#This Row],[Total Units Ordered]]*Table1[[#This Row],[Wholesale]]),0)</f>
        <v>0</v>
      </c>
      <c r="M321" s="130" t="s">
        <v>868</v>
      </c>
    </row>
    <row r="322" spans="2:13" s="63" customFormat="1" ht="18" x14ac:dyDescent="0.3">
      <c r="B322" s="151"/>
      <c r="C322" s="93" t="s">
        <v>882</v>
      </c>
      <c r="D322" s="94"/>
      <c r="E322" s="83"/>
      <c r="F322" s="95"/>
      <c r="G322" s="96"/>
      <c r="H322" s="97"/>
      <c r="I322" s="96"/>
      <c r="J322" s="86"/>
      <c r="K322" s="108"/>
      <c r="L322" s="84"/>
      <c r="M322" s="149"/>
    </row>
    <row r="323" spans="2:13" x14ac:dyDescent="0.3">
      <c r="B323" s="141" t="s">
        <v>937</v>
      </c>
      <c r="C323" s="98" t="s">
        <v>488</v>
      </c>
      <c r="D323" s="98" t="s">
        <v>351</v>
      </c>
      <c r="E323" s="82" t="s">
        <v>352</v>
      </c>
      <c r="F323" s="98"/>
      <c r="G323" s="99">
        <v>9.5399999999999991</v>
      </c>
      <c r="H323" s="100">
        <v>18.989999999999998</v>
      </c>
      <c r="I323" s="82" t="s">
        <v>11</v>
      </c>
      <c r="J323" s="77"/>
      <c r="K323" s="109">
        <f>Table1[[#This Row],[Cases Ordered]]*Table1[[#This Row],[Units Per Case]]</f>
        <v>0</v>
      </c>
      <c r="L323" s="110">
        <f>_xlfn.IFNA(IF($F$15="Yes",Table1[[#This Row],[Total Units Ordered]]*Table1[[#This Row],[Wholesale]]*0.95,Table1[[#This Row],[Total Units Ordered]]*Table1[[#This Row],[Wholesale]]),0)</f>
        <v>0</v>
      </c>
      <c r="M323" s="130" t="s">
        <v>888</v>
      </c>
    </row>
    <row r="324" spans="2:13" x14ac:dyDescent="0.3">
      <c r="B324" s="141" t="s">
        <v>937</v>
      </c>
      <c r="C324" s="98" t="s">
        <v>489</v>
      </c>
      <c r="D324" s="98" t="s">
        <v>312</v>
      </c>
      <c r="E324" s="82" t="s">
        <v>313</v>
      </c>
      <c r="F324" s="98"/>
      <c r="G324" s="99">
        <v>9.5399999999999991</v>
      </c>
      <c r="H324" s="100">
        <v>18.989999999999998</v>
      </c>
      <c r="I324" s="82" t="s">
        <v>11</v>
      </c>
      <c r="J324" s="77"/>
      <c r="K324" s="109">
        <f>Table1[[#This Row],[Cases Ordered]]*Table1[[#This Row],[Units Per Case]]</f>
        <v>0</v>
      </c>
      <c r="L324" s="110">
        <f>_xlfn.IFNA(IF($F$15="Yes",Table1[[#This Row],[Total Units Ordered]]*Table1[[#This Row],[Wholesale]]*0.95,Table1[[#This Row],[Total Units Ordered]]*Table1[[#This Row],[Wholesale]]),0)</f>
        <v>0</v>
      </c>
      <c r="M324" s="130" t="s">
        <v>888</v>
      </c>
    </row>
    <row r="325" spans="2:13" x14ac:dyDescent="0.3">
      <c r="B325" s="141" t="s">
        <v>937</v>
      </c>
      <c r="C325" s="98" t="s">
        <v>1191</v>
      </c>
      <c r="D325" s="98" t="s">
        <v>458</v>
      </c>
      <c r="E325" s="82" t="s">
        <v>459</v>
      </c>
      <c r="F325" s="98"/>
      <c r="G325" s="99">
        <v>12.19</v>
      </c>
      <c r="H325" s="100">
        <v>23.99</v>
      </c>
      <c r="I325" s="82" t="s">
        <v>14</v>
      </c>
      <c r="J325" s="77"/>
      <c r="K325" s="109">
        <f>Table1[[#This Row],[Cases Ordered]]*Table1[[#This Row],[Units Per Case]]</f>
        <v>0</v>
      </c>
      <c r="L325" s="110">
        <f>_xlfn.IFNA(IF($F$15="Yes",Table1[[#This Row],[Total Units Ordered]]*Table1[[#This Row],[Wholesale]]*0.95,Table1[[#This Row],[Total Units Ordered]]*Table1[[#This Row],[Wholesale]]),0)</f>
        <v>0</v>
      </c>
      <c r="M325" s="130" t="s">
        <v>888</v>
      </c>
    </row>
    <row r="326" spans="2:13" x14ac:dyDescent="0.3">
      <c r="B326" s="141" t="s">
        <v>937</v>
      </c>
      <c r="C326" s="98" t="s">
        <v>1192</v>
      </c>
      <c r="D326" s="98" t="s">
        <v>850</v>
      </c>
      <c r="E326" s="82" t="s">
        <v>851</v>
      </c>
      <c r="F326" s="98"/>
      <c r="G326" s="99">
        <v>18.55</v>
      </c>
      <c r="H326" s="100">
        <v>36.99</v>
      </c>
      <c r="I326" s="82" t="s">
        <v>29</v>
      </c>
      <c r="J326" s="77"/>
      <c r="K326" s="109">
        <f>Table1[[#This Row],[Cases Ordered]]*Table1[[#This Row],[Units Per Case]]</f>
        <v>0</v>
      </c>
      <c r="L326" s="110">
        <f>_xlfn.IFNA(IF($F$15="Yes",Table1[[#This Row],[Total Units Ordered]]*Table1[[#This Row],[Wholesale]]*0.95,Table1[[#This Row],[Total Units Ordered]]*Table1[[#This Row],[Wholesale]]),0)</f>
        <v>0</v>
      </c>
      <c r="M326" s="130" t="s">
        <v>888</v>
      </c>
    </row>
    <row r="327" spans="2:13" x14ac:dyDescent="0.3">
      <c r="B327" s="141" t="s">
        <v>937</v>
      </c>
      <c r="C327" s="98" t="s">
        <v>1193</v>
      </c>
      <c r="D327" s="98" t="s">
        <v>309</v>
      </c>
      <c r="E327" s="82" t="s">
        <v>310</v>
      </c>
      <c r="F327" s="98"/>
      <c r="G327" s="99">
        <v>23.85</v>
      </c>
      <c r="H327" s="100">
        <v>46.99</v>
      </c>
      <c r="I327" s="82" t="s">
        <v>11</v>
      </c>
      <c r="J327" s="77"/>
      <c r="K327" s="109">
        <f>Table1[[#This Row],[Cases Ordered]]*Table1[[#This Row],[Units Per Case]]</f>
        <v>0</v>
      </c>
      <c r="L327" s="110">
        <f>_xlfn.IFNA(IF($F$15="Yes",Table1[[#This Row],[Total Units Ordered]]*Table1[[#This Row],[Wholesale]]*0.95,Table1[[#This Row],[Total Units Ordered]]*Table1[[#This Row],[Wholesale]]),0)</f>
        <v>0</v>
      </c>
      <c r="M327" s="130" t="s">
        <v>868</v>
      </c>
    </row>
    <row r="328" spans="2:13" x14ac:dyDescent="0.3">
      <c r="B328" s="141" t="s">
        <v>937</v>
      </c>
      <c r="C328" s="98" t="s">
        <v>1194</v>
      </c>
      <c r="D328" s="98" t="s">
        <v>297</v>
      </c>
      <c r="E328" s="82" t="s">
        <v>298</v>
      </c>
      <c r="F328" s="98" t="s">
        <v>1367</v>
      </c>
      <c r="G328" s="99">
        <v>34.450000000000003</v>
      </c>
      <c r="H328" s="100">
        <v>68.989999999999995</v>
      </c>
      <c r="I328" s="82" t="s">
        <v>14</v>
      </c>
      <c r="J328" s="77"/>
      <c r="K328" s="109">
        <f>Table1[[#This Row],[Cases Ordered]]*Table1[[#This Row],[Units Per Case]]</f>
        <v>0</v>
      </c>
      <c r="L328" s="110">
        <f>_xlfn.IFNA(IF($F$15="Yes",Table1[[#This Row],[Total Units Ordered]]*Table1[[#This Row],[Wholesale]]*0.95,Table1[[#This Row],[Total Units Ordered]]*Table1[[#This Row],[Wholesale]]),0)</f>
        <v>0</v>
      </c>
      <c r="M328" s="130" t="s">
        <v>868</v>
      </c>
    </row>
    <row r="329" spans="2:13" x14ac:dyDescent="0.3">
      <c r="B329" s="141" t="s">
        <v>937</v>
      </c>
      <c r="C329" s="98" t="s">
        <v>1195</v>
      </c>
      <c r="D329" s="98" t="s">
        <v>320</v>
      </c>
      <c r="E329" s="82" t="s">
        <v>321</v>
      </c>
      <c r="F329" s="98" t="s">
        <v>1368</v>
      </c>
      <c r="G329" s="99">
        <v>34.450000000000003</v>
      </c>
      <c r="H329" s="100">
        <v>68.989999999999995</v>
      </c>
      <c r="I329" s="82" t="s">
        <v>14</v>
      </c>
      <c r="J329" s="77"/>
      <c r="K329" s="109">
        <f>Table1[[#This Row],[Cases Ordered]]*Table1[[#This Row],[Units Per Case]]</f>
        <v>0</v>
      </c>
      <c r="L329" s="110">
        <f>_xlfn.IFNA(IF($F$15="Yes",Table1[[#This Row],[Total Units Ordered]]*Table1[[#This Row],[Wholesale]]*0.95,Table1[[#This Row],[Total Units Ordered]]*Table1[[#This Row],[Wholesale]]),0)</f>
        <v>0</v>
      </c>
      <c r="M329" s="130" t="s">
        <v>868</v>
      </c>
    </row>
    <row r="330" spans="2:13" x14ac:dyDescent="0.3">
      <c r="B330" s="141" t="s">
        <v>937</v>
      </c>
      <c r="C330" s="98" t="s">
        <v>1337</v>
      </c>
      <c r="D330" s="98" t="s">
        <v>1336</v>
      </c>
      <c r="E330" s="82" t="s">
        <v>1338</v>
      </c>
      <c r="F330" s="98" t="s">
        <v>1409</v>
      </c>
      <c r="G330" s="99">
        <v>36.39</v>
      </c>
      <c r="H330" s="100">
        <v>69.989999999999995</v>
      </c>
      <c r="I330" s="82" t="s">
        <v>14</v>
      </c>
      <c r="J330" s="159"/>
      <c r="K330" s="109">
        <f>Table1[[#This Row],[Cases Ordered]]*Table1[[#This Row],[Units Per Case]]</f>
        <v>0</v>
      </c>
      <c r="L330" s="110">
        <f>_xlfn.IFNA(IF($F$15="Yes",Table1[[#This Row],[Total Units Ordered]]*Table1[[#This Row],[Wholesale]]*0.95,Table1[[#This Row],[Total Units Ordered]]*Table1[[#This Row],[Wholesale]]),0)</f>
        <v>0</v>
      </c>
      <c r="M330" s="130" t="s">
        <v>868</v>
      </c>
    </row>
    <row r="331" spans="2:13" x14ac:dyDescent="0.3">
      <c r="B331" s="141" t="s">
        <v>937</v>
      </c>
      <c r="C331" s="98" t="s">
        <v>1340</v>
      </c>
      <c r="D331" s="98" t="s">
        <v>1339</v>
      </c>
      <c r="E331" s="82" t="s">
        <v>1342</v>
      </c>
      <c r="F331" s="98" t="s">
        <v>1341</v>
      </c>
      <c r="G331" s="99">
        <v>36.39</v>
      </c>
      <c r="H331" s="100">
        <v>69.989999999999995</v>
      </c>
      <c r="I331" s="82" t="s">
        <v>14</v>
      </c>
      <c r="J331" s="159"/>
      <c r="K331" s="109">
        <f>Table1[[#This Row],[Cases Ordered]]*Table1[[#This Row],[Units Per Case]]</f>
        <v>0</v>
      </c>
      <c r="L331" s="110">
        <f>_xlfn.IFNA(IF($F$15="Yes",Table1[[#This Row],[Total Units Ordered]]*Table1[[#This Row],[Wholesale]]*0.95,Table1[[#This Row],[Total Units Ordered]]*Table1[[#This Row],[Wholesale]]),0)</f>
        <v>0</v>
      </c>
      <c r="M331" s="130" t="s">
        <v>868</v>
      </c>
    </row>
    <row r="332" spans="2:13" x14ac:dyDescent="0.3">
      <c r="B332" s="141" t="s">
        <v>937</v>
      </c>
      <c r="C332" s="98" t="s">
        <v>1344</v>
      </c>
      <c r="D332" s="98" t="s">
        <v>1343</v>
      </c>
      <c r="E332" s="82" t="s">
        <v>1345</v>
      </c>
      <c r="F332" s="98" t="s">
        <v>1410</v>
      </c>
      <c r="G332" s="99">
        <v>41.59</v>
      </c>
      <c r="H332" s="100">
        <v>79.989999999999995</v>
      </c>
      <c r="I332" s="82" t="s">
        <v>14</v>
      </c>
      <c r="J332" s="159"/>
      <c r="K332" s="109">
        <f>Table1[[#This Row],[Cases Ordered]]*Table1[[#This Row],[Units Per Case]]</f>
        <v>0</v>
      </c>
      <c r="L332" s="110">
        <f>_xlfn.IFNA(IF($F$15="Yes",Table1[[#This Row],[Total Units Ordered]]*Table1[[#This Row],[Wholesale]]*0.95,Table1[[#This Row],[Total Units Ordered]]*Table1[[#This Row],[Wholesale]]),0)</f>
        <v>0</v>
      </c>
      <c r="M332" s="130" t="s">
        <v>868</v>
      </c>
    </row>
    <row r="333" spans="2:13" x14ac:dyDescent="0.3">
      <c r="B333" s="141" t="s">
        <v>937</v>
      </c>
      <c r="C333" s="98" t="s">
        <v>1347</v>
      </c>
      <c r="D333" s="98" t="s">
        <v>1346</v>
      </c>
      <c r="E333" s="82" t="s">
        <v>1348</v>
      </c>
      <c r="F333" s="98" t="s">
        <v>1411</v>
      </c>
      <c r="G333" s="99">
        <v>15.59</v>
      </c>
      <c r="H333" s="100">
        <v>29.99</v>
      </c>
      <c r="I333" s="82" t="s">
        <v>14</v>
      </c>
      <c r="J333" s="159"/>
      <c r="K333" s="109">
        <f>Table1[[#This Row],[Cases Ordered]]*Table1[[#This Row],[Units Per Case]]</f>
        <v>0</v>
      </c>
      <c r="L333" s="110">
        <f>_xlfn.IFNA(IF($F$15="Yes",Table1[[#This Row],[Total Units Ordered]]*Table1[[#This Row],[Wholesale]]*0.95,Table1[[#This Row],[Total Units Ordered]]*Table1[[#This Row],[Wholesale]]),0)</f>
        <v>0</v>
      </c>
      <c r="M333" s="130" t="s">
        <v>888</v>
      </c>
    </row>
    <row r="334" spans="2:13" x14ac:dyDescent="0.3">
      <c r="B334" s="141" t="s">
        <v>904</v>
      </c>
      <c r="C334" s="98" t="s">
        <v>405</v>
      </c>
      <c r="D334" s="98" t="s">
        <v>349</v>
      </c>
      <c r="E334" s="82" t="s">
        <v>350</v>
      </c>
      <c r="F334" s="98"/>
      <c r="G334" s="99">
        <v>14.31</v>
      </c>
      <c r="H334" s="100">
        <v>27.99</v>
      </c>
      <c r="I334" s="82" t="s">
        <v>11</v>
      </c>
      <c r="J334" s="77"/>
      <c r="K334" s="109">
        <f>Table1[[#This Row],[Cases Ordered]]*Table1[[#This Row],[Units Per Case]]</f>
        <v>0</v>
      </c>
      <c r="L334" s="110">
        <f>_xlfn.IFNA(IF($F$15="Yes",Table1[[#This Row],[Total Units Ordered]]*Table1[[#This Row],[Wholesale]]*0.95,Table1[[#This Row],[Total Units Ordered]]*Table1[[#This Row],[Wholesale]]),0)</f>
        <v>0</v>
      </c>
      <c r="M334" s="130" t="s">
        <v>888</v>
      </c>
    </row>
    <row r="335" spans="2:13" x14ac:dyDescent="0.3">
      <c r="B335" s="141" t="s">
        <v>904</v>
      </c>
      <c r="C335" s="98" t="s">
        <v>1350</v>
      </c>
      <c r="D335" s="98" t="s">
        <v>1349</v>
      </c>
      <c r="E335" s="82" t="s">
        <v>1351</v>
      </c>
      <c r="F335" s="98" t="s">
        <v>1412</v>
      </c>
      <c r="G335" s="99">
        <v>12.99</v>
      </c>
      <c r="H335" s="100">
        <v>24.99</v>
      </c>
      <c r="I335" s="82" t="s">
        <v>14</v>
      </c>
      <c r="J335" s="159"/>
      <c r="K335" s="109">
        <f>Table1[[#This Row],[Cases Ordered]]*Table1[[#This Row],[Units Per Case]]</f>
        <v>0</v>
      </c>
      <c r="L335" s="110">
        <f>_xlfn.IFNA(IF($F$15="Yes",Table1[[#This Row],[Total Units Ordered]]*Table1[[#This Row],[Wholesale]]*0.95,Table1[[#This Row],[Total Units Ordered]]*Table1[[#This Row],[Wholesale]]),0)</f>
        <v>0</v>
      </c>
      <c r="M335" s="130" t="s">
        <v>888</v>
      </c>
    </row>
    <row r="336" spans="2:13" x14ac:dyDescent="0.3">
      <c r="B336" s="141" t="s">
        <v>904</v>
      </c>
      <c r="C336" s="98" t="s">
        <v>406</v>
      </c>
      <c r="D336" s="98" t="s">
        <v>307</v>
      </c>
      <c r="E336" s="82" t="s">
        <v>308</v>
      </c>
      <c r="F336" s="98" t="s">
        <v>831</v>
      </c>
      <c r="G336" s="99">
        <v>10.6</v>
      </c>
      <c r="H336" s="100">
        <v>20.99</v>
      </c>
      <c r="I336" s="82" t="s">
        <v>11</v>
      </c>
      <c r="J336" s="77"/>
      <c r="K336" s="109">
        <f>Table1[[#This Row],[Cases Ordered]]*Table1[[#This Row],[Units Per Case]]</f>
        <v>0</v>
      </c>
      <c r="L336" s="110">
        <f>_xlfn.IFNA(IF($F$15="Yes",Table1[[#This Row],[Total Units Ordered]]*Table1[[#This Row],[Wholesale]]*0.95,Table1[[#This Row],[Total Units Ordered]]*Table1[[#This Row],[Wholesale]]),0)</f>
        <v>0</v>
      </c>
      <c r="M336" s="130" t="s">
        <v>868</v>
      </c>
    </row>
    <row r="337" spans="2:13" x14ac:dyDescent="0.3">
      <c r="B337" s="141" t="s">
        <v>904</v>
      </c>
      <c r="C337" s="98" t="s">
        <v>407</v>
      </c>
      <c r="D337" s="98" t="s">
        <v>316</v>
      </c>
      <c r="E337" s="82" t="s">
        <v>317</v>
      </c>
      <c r="F337" s="98" t="s">
        <v>1363</v>
      </c>
      <c r="G337" s="99">
        <v>2.65</v>
      </c>
      <c r="H337" s="100">
        <v>5.29</v>
      </c>
      <c r="I337" s="82" t="s">
        <v>11</v>
      </c>
      <c r="J337" s="77"/>
      <c r="K337" s="109">
        <f>Table1[[#This Row],[Cases Ordered]]*Table1[[#This Row],[Units Per Case]]</f>
        <v>0</v>
      </c>
      <c r="L337" s="110">
        <f>_xlfn.IFNA(IF($F$15="Yes",Table1[[#This Row],[Total Units Ordered]]*Table1[[#This Row],[Wholesale]]*0.95,Table1[[#This Row],[Total Units Ordered]]*Table1[[#This Row],[Wholesale]]),0)</f>
        <v>0</v>
      </c>
      <c r="M337" s="130" t="s">
        <v>888</v>
      </c>
    </row>
    <row r="338" spans="2:13" x14ac:dyDescent="0.3">
      <c r="B338" s="141" t="s">
        <v>904</v>
      </c>
      <c r="C338" s="98" t="s">
        <v>1196</v>
      </c>
      <c r="D338" s="98" t="s">
        <v>339</v>
      </c>
      <c r="E338" s="82" t="s">
        <v>340</v>
      </c>
      <c r="F338" s="98"/>
      <c r="G338" s="99">
        <v>7.95</v>
      </c>
      <c r="H338" s="100">
        <v>15.49</v>
      </c>
      <c r="I338" s="82" t="s">
        <v>11</v>
      </c>
      <c r="J338" s="77"/>
      <c r="K338" s="109">
        <f>Table1[[#This Row],[Cases Ordered]]*Table1[[#This Row],[Units Per Case]]</f>
        <v>0</v>
      </c>
      <c r="L338" s="110">
        <f>_xlfn.IFNA(IF($F$15="Yes",Table1[[#This Row],[Total Units Ordered]]*Table1[[#This Row],[Wholesale]]*0.95,Table1[[#This Row],[Total Units Ordered]]*Table1[[#This Row],[Wholesale]]),0)</f>
        <v>0</v>
      </c>
      <c r="M338" s="130" t="s">
        <v>888</v>
      </c>
    </row>
    <row r="339" spans="2:13" x14ac:dyDescent="0.3">
      <c r="B339" s="141" t="s">
        <v>904</v>
      </c>
      <c r="C339" s="98" t="s">
        <v>408</v>
      </c>
      <c r="D339" s="98" t="s">
        <v>318</v>
      </c>
      <c r="E339" s="82" t="s">
        <v>319</v>
      </c>
      <c r="F339" s="98" t="s">
        <v>1363</v>
      </c>
      <c r="G339" s="99">
        <v>3.98</v>
      </c>
      <c r="H339" s="100">
        <v>7.99</v>
      </c>
      <c r="I339" s="82" t="s">
        <v>11</v>
      </c>
      <c r="J339" s="77"/>
      <c r="K339" s="109">
        <f>Table1[[#This Row],[Cases Ordered]]*Table1[[#This Row],[Units Per Case]]</f>
        <v>0</v>
      </c>
      <c r="L339" s="110">
        <f>_xlfn.IFNA(IF($F$15="Yes",Table1[[#This Row],[Total Units Ordered]]*Table1[[#This Row],[Wholesale]]*0.95,Table1[[#This Row],[Total Units Ordered]]*Table1[[#This Row],[Wholesale]]),0)</f>
        <v>0</v>
      </c>
      <c r="M339" s="130" t="s">
        <v>888</v>
      </c>
    </row>
    <row r="340" spans="2:13" x14ac:dyDescent="0.3">
      <c r="B340" s="141" t="s">
        <v>904</v>
      </c>
      <c r="C340" s="98" t="s">
        <v>1353</v>
      </c>
      <c r="D340" s="98" t="s">
        <v>1352</v>
      </c>
      <c r="E340" s="82" t="s">
        <v>1354</v>
      </c>
      <c r="F340" s="98" t="s">
        <v>1411</v>
      </c>
      <c r="G340" s="99">
        <v>77.989999999999995</v>
      </c>
      <c r="H340" s="100">
        <v>149.99</v>
      </c>
      <c r="I340" s="82" t="s">
        <v>29</v>
      </c>
      <c r="J340" s="159"/>
      <c r="K340" s="109">
        <f>Table1[[#This Row],[Cases Ordered]]*Table1[[#This Row],[Units Per Case]]</f>
        <v>0</v>
      </c>
      <c r="L340" s="110">
        <f>_xlfn.IFNA(IF($F$15="Yes",Table1[[#This Row],[Total Units Ordered]]*Table1[[#This Row],[Wholesale]]*0.95,Table1[[#This Row],[Total Units Ordered]]*Table1[[#This Row],[Wholesale]]),0)</f>
        <v>0</v>
      </c>
      <c r="M340" s="130" t="s">
        <v>888</v>
      </c>
    </row>
    <row r="341" spans="2:13" x14ac:dyDescent="0.3">
      <c r="B341" s="141" t="s">
        <v>926</v>
      </c>
      <c r="C341" s="98" t="s">
        <v>486</v>
      </c>
      <c r="D341" s="98" t="s">
        <v>282</v>
      </c>
      <c r="E341" s="82" t="s">
        <v>283</v>
      </c>
      <c r="F341" s="98" t="s">
        <v>831</v>
      </c>
      <c r="G341" s="99">
        <v>11.66</v>
      </c>
      <c r="H341" s="100">
        <v>22.99</v>
      </c>
      <c r="I341" s="82" t="s">
        <v>11</v>
      </c>
      <c r="J341" s="77"/>
      <c r="K341" s="109">
        <f>Table1[[#This Row],[Cases Ordered]]*Table1[[#This Row],[Units Per Case]]</f>
        <v>0</v>
      </c>
      <c r="L341" s="110">
        <f>_xlfn.IFNA(IF($F$15="Yes",Table1[[#This Row],[Total Units Ordered]]*Table1[[#This Row],[Wholesale]]*0.95,Table1[[#This Row],[Total Units Ordered]]*Table1[[#This Row],[Wholesale]]),0)</f>
        <v>0</v>
      </c>
      <c r="M341" s="130" t="s">
        <v>888</v>
      </c>
    </row>
    <row r="342" spans="2:13" x14ac:dyDescent="0.3">
      <c r="B342" s="141" t="s">
        <v>926</v>
      </c>
      <c r="C342" s="98" t="s">
        <v>390</v>
      </c>
      <c r="D342" s="98" t="s">
        <v>271</v>
      </c>
      <c r="E342" s="82" t="s">
        <v>272</v>
      </c>
      <c r="F342" s="98" t="s">
        <v>1363</v>
      </c>
      <c r="G342" s="99">
        <v>8.48</v>
      </c>
      <c r="H342" s="100">
        <v>16.989999999999998</v>
      </c>
      <c r="I342" s="82" t="s">
        <v>14</v>
      </c>
      <c r="J342" s="77"/>
      <c r="K342" s="109">
        <f>Table1[[#This Row],[Cases Ordered]]*Table1[[#This Row],[Units Per Case]]</f>
        <v>0</v>
      </c>
      <c r="L342" s="110">
        <f>_xlfn.IFNA(IF($F$15="Yes",Table1[[#This Row],[Total Units Ordered]]*Table1[[#This Row],[Wholesale]]*0.95,Table1[[#This Row],[Total Units Ordered]]*Table1[[#This Row],[Wholesale]]),0)</f>
        <v>0</v>
      </c>
      <c r="M342" s="130" t="s">
        <v>868</v>
      </c>
    </row>
    <row r="343" spans="2:13" x14ac:dyDescent="0.3">
      <c r="B343" s="141" t="s">
        <v>926</v>
      </c>
      <c r="C343" s="98" t="s">
        <v>391</v>
      </c>
      <c r="D343" s="98" t="s">
        <v>288</v>
      </c>
      <c r="E343" s="82" t="s">
        <v>289</v>
      </c>
      <c r="F343" s="98" t="s">
        <v>1363</v>
      </c>
      <c r="G343" s="99">
        <v>11.66</v>
      </c>
      <c r="H343" s="100">
        <v>22.99</v>
      </c>
      <c r="I343" s="82" t="s">
        <v>14</v>
      </c>
      <c r="J343" s="77"/>
      <c r="K343" s="109">
        <f>Table1[[#This Row],[Cases Ordered]]*Table1[[#This Row],[Units Per Case]]</f>
        <v>0</v>
      </c>
      <c r="L343" s="110">
        <f>_xlfn.IFNA(IF($F$15="Yes",Table1[[#This Row],[Total Units Ordered]]*Table1[[#This Row],[Wholesale]]*0.95,Table1[[#This Row],[Total Units Ordered]]*Table1[[#This Row],[Wholesale]]),0)</f>
        <v>0</v>
      </c>
      <c r="M343" s="130" t="s">
        <v>868</v>
      </c>
    </row>
    <row r="344" spans="2:13" x14ac:dyDescent="0.3">
      <c r="B344" s="141" t="s">
        <v>942</v>
      </c>
      <c r="C344" s="98" t="s">
        <v>491</v>
      </c>
      <c r="D344" s="98" t="s">
        <v>305</v>
      </c>
      <c r="E344" s="82" t="s">
        <v>306</v>
      </c>
      <c r="F344" s="98"/>
      <c r="G344" s="99">
        <v>4.7699999999999996</v>
      </c>
      <c r="H344" s="100">
        <v>9.49</v>
      </c>
      <c r="I344" s="82" t="s">
        <v>11</v>
      </c>
      <c r="J344" s="77"/>
      <c r="K344" s="109">
        <f>Table1[[#This Row],[Cases Ordered]]*Table1[[#This Row],[Units Per Case]]</f>
        <v>0</v>
      </c>
      <c r="L344" s="110">
        <f>_xlfn.IFNA(IF($F$15="Yes",Table1[[#This Row],[Total Units Ordered]]*Table1[[#This Row],[Wholesale]]*0.95,Table1[[#This Row],[Total Units Ordered]]*Table1[[#This Row],[Wholesale]]),0)</f>
        <v>0</v>
      </c>
      <c r="M344" s="130" t="s">
        <v>888</v>
      </c>
    </row>
    <row r="345" spans="2:13" x14ac:dyDescent="0.3">
      <c r="B345" s="141" t="s">
        <v>946</v>
      </c>
      <c r="C345" s="98" t="s">
        <v>1206</v>
      </c>
      <c r="D345" s="98" t="s">
        <v>460</v>
      </c>
      <c r="E345" s="82" t="s">
        <v>461</v>
      </c>
      <c r="F345" s="98"/>
      <c r="G345" s="99">
        <v>4.24</v>
      </c>
      <c r="H345" s="100">
        <v>8.49</v>
      </c>
      <c r="I345" s="82" t="s">
        <v>11</v>
      </c>
      <c r="J345" s="77"/>
      <c r="K345" s="109">
        <f>Table1[[#This Row],[Cases Ordered]]*Table1[[#This Row],[Units Per Case]]</f>
        <v>0</v>
      </c>
      <c r="L345" s="110">
        <f>_xlfn.IFNA(IF($F$15="Yes",Table1[[#This Row],[Total Units Ordered]]*Table1[[#This Row],[Wholesale]]*0.95,Table1[[#This Row],[Total Units Ordered]]*Table1[[#This Row],[Wholesale]]),0)</f>
        <v>0</v>
      </c>
      <c r="M345" s="130" t="s">
        <v>888</v>
      </c>
    </row>
    <row r="346" spans="2:13" x14ac:dyDescent="0.3">
      <c r="B346" s="141" t="s">
        <v>943</v>
      </c>
      <c r="C346" s="98" t="s">
        <v>1198</v>
      </c>
      <c r="D346" s="98" t="s">
        <v>456</v>
      </c>
      <c r="E346" s="82" t="s">
        <v>457</v>
      </c>
      <c r="F346" s="98"/>
      <c r="G346" s="99">
        <v>6.89</v>
      </c>
      <c r="H346" s="100">
        <v>13.49</v>
      </c>
      <c r="I346" s="82" t="s">
        <v>11</v>
      </c>
      <c r="J346" s="77"/>
      <c r="K346" s="109">
        <f>Table1[[#This Row],[Cases Ordered]]*Table1[[#This Row],[Units Per Case]]</f>
        <v>0</v>
      </c>
      <c r="L346" s="110">
        <f>_xlfn.IFNA(IF($F$15="Yes",Table1[[#This Row],[Total Units Ordered]]*Table1[[#This Row],[Wholesale]]*0.95,Table1[[#This Row],[Total Units Ordered]]*Table1[[#This Row],[Wholesale]]),0)</f>
        <v>0</v>
      </c>
      <c r="M346" s="130" t="s">
        <v>888</v>
      </c>
    </row>
    <row r="347" spans="2:13" x14ac:dyDescent="0.3">
      <c r="B347" s="141" t="s">
        <v>943</v>
      </c>
      <c r="C347" s="98" t="s">
        <v>1207</v>
      </c>
      <c r="D347" s="98" t="s">
        <v>326</v>
      </c>
      <c r="E347" s="82" t="s">
        <v>327</v>
      </c>
      <c r="F347" s="98"/>
      <c r="G347" s="99">
        <v>17.489999999999998</v>
      </c>
      <c r="H347" s="100">
        <v>34.99</v>
      </c>
      <c r="I347" s="82" t="s">
        <v>14</v>
      </c>
      <c r="J347" s="77"/>
      <c r="K347" s="109">
        <f>Table1[[#This Row],[Cases Ordered]]*Table1[[#This Row],[Units Per Case]]</f>
        <v>0</v>
      </c>
      <c r="L347" s="110">
        <f>_xlfn.IFNA(IF($F$15="Yes",Table1[[#This Row],[Total Units Ordered]]*Table1[[#This Row],[Wholesale]]*0.95,Table1[[#This Row],[Total Units Ordered]]*Table1[[#This Row],[Wholesale]]),0)</f>
        <v>0</v>
      </c>
      <c r="M347" s="130" t="s">
        <v>888</v>
      </c>
    </row>
    <row r="348" spans="2:13" x14ac:dyDescent="0.3">
      <c r="B348" s="141" t="s">
        <v>936</v>
      </c>
      <c r="C348" s="98" t="s">
        <v>401</v>
      </c>
      <c r="D348" s="98" t="s">
        <v>299</v>
      </c>
      <c r="E348" s="82" t="s">
        <v>300</v>
      </c>
      <c r="F348" s="98" t="s">
        <v>831</v>
      </c>
      <c r="G348" s="99">
        <v>4.24</v>
      </c>
      <c r="H348" s="100">
        <v>8.49</v>
      </c>
      <c r="I348" s="82" t="s">
        <v>11</v>
      </c>
      <c r="J348" s="77"/>
      <c r="K348" s="109">
        <f>Table1[[#This Row],[Cases Ordered]]*Table1[[#This Row],[Units Per Case]]</f>
        <v>0</v>
      </c>
      <c r="L348" s="110">
        <f>_xlfn.IFNA(IF($F$15="Yes",Table1[[#This Row],[Total Units Ordered]]*Table1[[#This Row],[Wholesale]]*0.95,Table1[[#This Row],[Total Units Ordered]]*Table1[[#This Row],[Wholesale]]),0)</f>
        <v>0</v>
      </c>
      <c r="M348" s="130" t="s">
        <v>888</v>
      </c>
    </row>
    <row r="349" spans="2:13" x14ac:dyDescent="0.3">
      <c r="B349" s="141" t="s">
        <v>936</v>
      </c>
      <c r="C349" s="98" t="s">
        <v>402</v>
      </c>
      <c r="D349" s="98" t="s">
        <v>290</v>
      </c>
      <c r="E349" s="82" t="s">
        <v>291</v>
      </c>
      <c r="F349" s="98"/>
      <c r="G349" s="99">
        <v>3.71</v>
      </c>
      <c r="H349" s="100">
        <v>7.49</v>
      </c>
      <c r="I349" s="82" t="s">
        <v>11</v>
      </c>
      <c r="J349" s="77"/>
      <c r="K349" s="109">
        <f>Table1[[#This Row],[Cases Ordered]]*Table1[[#This Row],[Units Per Case]]</f>
        <v>0</v>
      </c>
      <c r="L349" s="110">
        <f>_xlfn.IFNA(IF($F$15="Yes",Table1[[#This Row],[Total Units Ordered]]*Table1[[#This Row],[Wholesale]]*0.95,Table1[[#This Row],[Total Units Ordered]]*Table1[[#This Row],[Wholesale]]),0)</f>
        <v>0</v>
      </c>
      <c r="M349" s="130" t="s">
        <v>888</v>
      </c>
    </row>
    <row r="350" spans="2:13" x14ac:dyDescent="0.3">
      <c r="B350" s="141" t="s">
        <v>936</v>
      </c>
      <c r="C350" s="98" t="s">
        <v>403</v>
      </c>
      <c r="D350" s="98" t="s">
        <v>301</v>
      </c>
      <c r="E350" s="82" t="s">
        <v>302</v>
      </c>
      <c r="F350" s="98"/>
      <c r="G350" s="99">
        <v>5.3</v>
      </c>
      <c r="H350" s="100">
        <v>10.49</v>
      </c>
      <c r="I350" s="82" t="s">
        <v>11</v>
      </c>
      <c r="J350" s="77"/>
      <c r="K350" s="109">
        <f>Table1[[#This Row],[Cases Ordered]]*Table1[[#This Row],[Units Per Case]]</f>
        <v>0</v>
      </c>
      <c r="L350" s="110">
        <f>_xlfn.IFNA(IF($F$15="Yes",Table1[[#This Row],[Total Units Ordered]]*Table1[[#This Row],[Wholesale]]*0.95,Table1[[#This Row],[Total Units Ordered]]*Table1[[#This Row],[Wholesale]]),0)</f>
        <v>0</v>
      </c>
      <c r="M350" s="130" t="s">
        <v>888</v>
      </c>
    </row>
    <row r="351" spans="2:13" x14ac:dyDescent="0.3">
      <c r="B351" s="141" t="s">
        <v>936</v>
      </c>
      <c r="C351" s="98" t="s">
        <v>404</v>
      </c>
      <c r="D351" s="98" t="s">
        <v>355</v>
      </c>
      <c r="E351" s="82" t="s">
        <v>356</v>
      </c>
      <c r="F351" s="98"/>
      <c r="G351" s="99">
        <v>10.07</v>
      </c>
      <c r="H351" s="100">
        <v>19.989999999999998</v>
      </c>
      <c r="I351" s="82" t="s">
        <v>11</v>
      </c>
      <c r="J351" s="77"/>
      <c r="K351" s="109">
        <f>Table1[[#This Row],[Cases Ordered]]*Table1[[#This Row],[Units Per Case]]</f>
        <v>0</v>
      </c>
      <c r="L351" s="110">
        <f>_xlfn.IFNA(IF($F$15="Yes",Table1[[#This Row],[Total Units Ordered]]*Table1[[#This Row],[Wholesale]]*0.95,Table1[[#This Row],[Total Units Ordered]]*Table1[[#This Row],[Wholesale]]),0)</f>
        <v>0</v>
      </c>
      <c r="M351" s="130" t="s">
        <v>888</v>
      </c>
    </row>
    <row r="352" spans="2:13" x14ac:dyDescent="0.3">
      <c r="B352" s="141" t="s">
        <v>930</v>
      </c>
      <c r="C352" s="98" t="s">
        <v>1178</v>
      </c>
      <c r="D352" s="98" t="s">
        <v>273</v>
      </c>
      <c r="E352" s="82" t="s">
        <v>274</v>
      </c>
      <c r="F352" s="98"/>
      <c r="G352" s="99">
        <v>3.98</v>
      </c>
      <c r="H352" s="100">
        <v>7.99</v>
      </c>
      <c r="I352" s="82" t="s">
        <v>11</v>
      </c>
      <c r="J352" s="77"/>
      <c r="K352" s="109">
        <f>Table1[[#This Row],[Cases Ordered]]*Table1[[#This Row],[Units Per Case]]</f>
        <v>0</v>
      </c>
      <c r="L352" s="110">
        <f>_xlfn.IFNA(IF($F$15="Yes",Table1[[#This Row],[Total Units Ordered]]*Table1[[#This Row],[Wholesale]]*0.95,Table1[[#This Row],[Total Units Ordered]]*Table1[[#This Row],[Wholesale]]),0)</f>
        <v>0</v>
      </c>
      <c r="M352" s="130" t="s">
        <v>888</v>
      </c>
    </row>
    <row r="353" spans="2:13" x14ac:dyDescent="0.3">
      <c r="B353" s="141" t="s">
        <v>930</v>
      </c>
      <c r="C353" s="98" t="s">
        <v>398</v>
      </c>
      <c r="D353" s="98" t="s">
        <v>363</v>
      </c>
      <c r="E353" s="82" t="s">
        <v>364</v>
      </c>
      <c r="F353" s="98"/>
      <c r="G353" s="99">
        <v>6.89</v>
      </c>
      <c r="H353" s="100">
        <v>13.49</v>
      </c>
      <c r="I353" s="82" t="s">
        <v>11</v>
      </c>
      <c r="J353" s="77"/>
      <c r="K353" s="109">
        <f>Table1[[#This Row],[Cases Ordered]]*Table1[[#This Row],[Units Per Case]]</f>
        <v>0</v>
      </c>
      <c r="L353" s="110">
        <f>_xlfn.IFNA(IF($F$15="Yes",Table1[[#This Row],[Total Units Ordered]]*Table1[[#This Row],[Wholesale]]*0.95,Table1[[#This Row],[Total Units Ordered]]*Table1[[#This Row],[Wholesale]]),0)</f>
        <v>0</v>
      </c>
      <c r="M353" s="130" t="s">
        <v>888</v>
      </c>
    </row>
    <row r="354" spans="2:13" x14ac:dyDescent="0.3">
      <c r="B354" s="141" t="s">
        <v>930</v>
      </c>
      <c r="C354" s="98" t="s">
        <v>1179</v>
      </c>
      <c r="D354" s="98" t="s">
        <v>365</v>
      </c>
      <c r="E354" s="82" t="s">
        <v>366</v>
      </c>
      <c r="F354" s="98" t="s">
        <v>1363</v>
      </c>
      <c r="G354" s="99">
        <v>14.31</v>
      </c>
      <c r="H354" s="100">
        <v>27.99</v>
      </c>
      <c r="I354" s="82" t="s">
        <v>11</v>
      </c>
      <c r="J354" s="77"/>
      <c r="K354" s="109">
        <f>Table1[[#This Row],[Cases Ordered]]*Table1[[#This Row],[Units Per Case]]</f>
        <v>0</v>
      </c>
      <c r="L354" s="110">
        <f>_xlfn.IFNA(IF($F$15="Yes",Table1[[#This Row],[Total Units Ordered]]*Table1[[#This Row],[Wholesale]]*0.95,Table1[[#This Row],[Total Units Ordered]]*Table1[[#This Row],[Wholesale]]),0)</f>
        <v>0</v>
      </c>
      <c r="M354" s="130" t="s">
        <v>888</v>
      </c>
    </row>
    <row r="355" spans="2:13" x14ac:dyDescent="0.3">
      <c r="B355" s="141" t="s">
        <v>930</v>
      </c>
      <c r="C355" s="98" t="s">
        <v>482</v>
      </c>
      <c r="D355" s="98" t="s">
        <v>481</v>
      </c>
      <c r="E355" s="82" t="s">
        <v>483</v>
      </c>
      <c r="F355" s="98"/>
      <c r="G355" s="99">
        <v>11.66</v>
      </c>
      <c r="H355" s="100">
        <v>22.99</v>
      </c>
      <c r="I355" s="82" t="s">
        <v>11</v>
      </c>
      <c r="J355" s="77"/>
      <c r="K355" s="109">
        <f>Table1[[#This Row],[Cases Ordered]]*Table1[[#This Row],[Units Per Case]]</f>
        <v>0</v>
      </c>
      <c r="L355" s="110">
        <f>_xlfn.IFNA(IF($F$15="Yes",Table1[[#This Row],[Total Units Ordered]]*Table1[[#This Row],[Wholesale]]*0.95,Table1[[#This Row],[Total Units Ordered]]*Table1[[#This Row],[Wholesale]]),0)</f>
        <v>0</v>
      </c>
      <c r="M355" s="130" t="s">
        <v>888</v>
      </c>
    </row>
    <row r="356" spans="2:13" x14ac:dyDescent="0.3">
      <c r="B356" s="141" t="s">
        <v>930</v>
      </c>
      <c r="C356" s="98" t="s">
        <v>1180</v>
      </c>
      <c r="D356" s="98" t="s">
        <v>469</v>
      </c>
      <c r="E356" s="82" t="s">
        <v>475</v>
      </c>
      <c r="F356" s="98" t="s">
        <v>1365</v>
      </c>
      <c r="G356" s="99">
        <v>4.51</v>
      </c>
      <c r="H356" s="100">
        <v>8.99</v>
      </c>
      <c r="I356" s="82" t="s">
        <v>11</v>
      </c>
      <c r="J356" s="77"/>
      <c r="K356" s="109">
        <f>Table1[[#This Row],[Cases Ordered]]*Table1[[#This Row],[Units Per Case]]</f>
        <v>0</v>
      </c>
      <c r="L356" s="110">
        <f>_xlfn.IFNA(IF($F$15="Yes",Table1[[#This Row],[Total Units Ordered]]*Table1[[#This Row],[Wholesale]]*0.95,Table1[[#This Row],[Total Units Ordered]]*Table1[[#This Row],[Wholesale]]),0)</f>
        <v>0</v>
      </c>
      <c r="M356" s="130" t="s">
        <v>888</v>
      </c>
    </row>
    <row r="357" spans="2:13" x14ac:dyDescent="0.3">
      <c r="B357" s="141" t="s">
        <v>931</v>
      </c>
      <c r="C357" s="98" t="s">
        <v>1181</v>
      </c>
      <c r="D357" s="98" t="s">
        <v>328</v>
      </c>
      <c r="E357" s="82" t="s">
        <v>329</v>
      </c>
      <c r="F357" s="98"/>
      <c r="G357" s="99">
        <v>2.65</v>
      </c>
      <c r="H357" s="100">
        <v>5.29</v>
      </c>
      <c r="I357" s="82" t="s">
        <v>11</v>
      </c>
      <c r="J357" s="77"/>
      <c r="K357" s="109">
        <f>Table1[[#This Row],[Cases Ordered]]*Table1[[#This Row],[Units Per Case]]</f>
        <v>0</v>
      </c>
      <c r="L357" s="110">
        <f>_xlfn.IFNA(IF($F$15="Yes",Table1[[#This Row],[Total Units Ordered]]*Table1[[#This Row],[Wholesale]]*0.95,Table1[[#This Row],[Total Units Ordered]]*Table1[[#This Row],[Wholesale]]),0)</f>
        <v>0</v>
      </c>
      <c r="M357" s="130" t="s">
        <v>888</v>
      </c>
    </row>
    <row r="358" spans="2:13" x14ac:dyDescent="0.3">
      <c r="B358" s="141" t="s">
        <v>931</v>
      </c>
      <c r="C358" s="98" t="s">
        <v>848</v>
      </c>
      <c r="D358" s="98" t="s">
        <v>847</v>
      </c>
      <c r="E358" s="82" t="s">
        <v>849</v>
      </c>
      <c r="F358" s="98" t="s">
        <v>1366</v>
      </c>
      <c r="G358" s="99">
        <v>4.4000000000000004</v>
      </c>
      <c r="H358" s="100">
        <v>8.7899999999999991</v>
      </c>
      <c r="I358" s="82" t="s">
        <v>11</v>
      </c>
      <c r="J358" s="77"/>
      <c r="K358" s="109">
        <f>Table1[[#This Row],[Cases Ordered]]*Table1[[#This Row],[Units Per Case]]</f>
        <v>0</v>
      </c>
      <c r="L358" s="110">
        <f>_xlfn.IFNA(IF($F$15="Yes",Table1[[#This Row],[Total Units Ordered]]*Table1[[#This Row],[Wholesale]]*0.95,Table1[[#This Row],[Total Units Ordered]]*Table1[[#This Row],[Wholesale]]),0)</f>
        <v>0</v>
      </c>
      <c r="M358" s="130" t="s">
        <v>888</v>
      </c>
    </row>
    <row r="359" spans="2:13" x14ac:dyDescent="0.3">
      <c r="B359" s="141" t="s">
        <v>947</v>
      </c>
      <c r="C359" s="98" t="s">
        <v>411</v>
      </c>
      <c r="D359" s="98" t="s">
        <v>347</v>
      </c>
      <c r="E359" s="82" t="s">
        <v>348</v>
      </c>
      <c r="F359" s="98"/>
      <c r="G359" s="99">
        <v>19.61</v>
      </c>
      <c r="H359" s="100">
        <v>38.99</v>
      </c>
      <c r="I359" s="82" t="s">
        <v>14</v>
      </c>
      <c r="J359" s="77"/>
      <c r="K359" s="109">
        <f>Table1[[#This Row],[Cases Ordered]]*Table1[[#This Row],[Units Per Case]]</f>
        <v>0</v>
      </c>
      <c r="L359" s="110">
        <f>_xlfn.IFNA(IF($F$15="Yes",Table1[[#This Row],[Total Units Ordered]]*Table1[[#This Row],[Wholesale]]*0.95,Table1[[#This Row],[Total Units Ordered]]*Table1[[#This Row],[Wholesale]]),0)</f>
        <v>0</v>
      </c>
      <c r="M359" s="130" t="s">
        <v>888</v>
      </c>
    </row>
    <row r="360" spans="2:13" x14ac:dyDescent="0.3">
      <c r="B360" s="141" t="s">
        <v>934</v>
      </c>
      <c r="C360" s="98" t="s">
        <v>1185</v>
      </c>
      <c r="D360" s="98" t="s">
        <v>277</v>
      </c>
      <c r="E360" s="82" t="s">
        <v>376</v>
      </c>
      <c r="F360" s="98"/>
      <c r="G360" s="99">
        <v>14.31</v>
      </c>
      <c r="H360" s="100">
        <v>27.99</v>
      </c>
      <c r="I360" s="82" t="s">
        <v>54</v>
      </c>
      <c r="J360" s="77"/>
      <c r="K360" s="109">
        <f>Table1[[#This Row],[Cases Ordered]]*Table1[[#This Row],[Units Per Case]]</f>
        <v>0</v>
      </c>
      <c r="L360" s="110">
        <f>_xlfn.IFNA(IF($F$15="Yes",Table1[[#This Row],[Total Units Ordered]]*Table1[[#This Row],[Wholesale]]*0.95,Table1[[#This Row],[Total Units Ordered]]*Table1[[#This Row],[Wholesale]]),0)</f>
        <v>0</v>
      </c>
      <c r="M360" s="130" t="s">
        <v>888</v>
      </c>
    </row>
    <row r="361" spans="2:13" x14ac:dyDescent="0.3">
      <c r="B361" s="141" t="s">
        <v>948</v>
      </c>
      <c r="C361" s="98" t="s">
        <v>412</v>
      </c>
      <c r="D361" s="98" t="s">
        <v>324</v>
      </c>
      <c r="E361" s="82" t="s">
        <v>325</v>
      </c>
      <c r="F361" s="98" t="s">
        <v>831</v>
      </c>
      <c r="G361" s="99">
        <v>15.9</v>
      </c>
      <c r="H361" s="100">
        <v>31.49</v>
      </c>
      <c r="I361" s="82" t="s">
        <v>14</v>
      </c>
      <c r="J361" s="77"/>
      <c r="K361" s="109">
        <f>Table1[[#This Row],[Cases Ordered]]*Table1[[#This Row],[Units Per Case]]</f>
        <v>0</v>
      </c>
      <c r="L361" s="110">
        <f>_xlfn.IFNA(IF($F$15="Yes",Table1[[#This Row],[Total Units Ordered]]*Table1[[#This Row],[Wholesale]]*0.95,Table1[[#This Row],[Total Units Ordered]]*Table1[[#This Row],[Wholesale]]),0)</f>
        <v>0</v>
      </c>
      <c r="M361" s="130" t="s">
        <v>888</v>
      </c>
    </row>
    <row r="362" spans="2:13" x14ac:dyDescent="0.3">
      <c r="B362" s="141" t="s">
        <v>948</v>
      </c>
      <c r="C362" s="98" t="s">
        <v>413</v>
      </c>
      <c r="D362" s="98" t="s">
        <v>341</v>
      </c>
      <c r="E362" s="82" t="s">
        <v>342</v>
      </c>
      <c r="F362" s="98"/>
      <c r="G362" s="99">
        <v>15.9</v>
      </c>
      <c r="H362" s="100">
        <v>31.49</v>
      </c>
      <c r="I362" s="82" t="s">
        <v>14</v>
      </c>
      <c r="J362" s="77"/>
      <c r="K362" s="109">
        <f>Table1[[#This Row],[Cases Ordered]]*Table1[[#This Row],[Units Per Case]]</f>
        <v>0</v>
      </c>
      <c r="L362" s="110">
        <f>_xlfn.IFNA(IF($F$15="Yes",Table1[[#This Row],[Total Units Ordered]]*Table1[[#This Row],[Wholesale]]*0.95,Table1[[#This Row],[Total Units Ordered]]*Table1[[#This Row],[Wholesale]]),0)</f>
        <v>0</v>
      </c>
      <c r="M362" s="130" t="s">
        <v>888</v>
      </c>
    </row>
    <row r="363" spans="2:13" x14ac:dyDescent="0.3">
      <c r="B363" s="141" t="s">
        <v>922</v>
      </c>
      <c r="C363" s="98" t="s">
        <v>1186</v>
      </c>
      <c r="D363" s="98" t="s">
        <v>330</v>
      </c>
      <c r="E363" s="82" t="s">
        <v>377</v>
      </c>
      <c r="F363" s="98" t="s">
        <v>831</v>
      </c>
      <c r="G363" s="99">
        <v>16.96</v>
      </c>
      <c r="H363" s="100">
        <v>32.99</v>
      </c>
      <c r="I363" s="82" t="s">
        <v>54</v>
      </c>
      <c r="J363" s="77"/>
      <c r="K363" s="109">
        <f>Table1[[#This Row],[Cases Ordered]]*Table1[[#This Row],[Units Per Case]]</f>
        <v>0</v>
      </c>
      <c r="L363" s="110">
        <f>_xlfn.IFNA(IF($F$15="Yes",Table1[[#This Row],[Total Units Ordered]]*Table1[[#This Row],[Wholesale]]*0.95,Table1[[#This Row],[Total Units Ordered]]*Table1[[#This Row],[Wholesale]]),0)</f>
        <v>0</v>
      </c>
      <c r="M363" s="130" t="s">
        <v>888</v>
      </c>
    </row>
    <row r="364" spans="2:13" x14ac:dyDescent="0.3">
      <c r="B364" s="141" t="s">
        <v>922</v>
      </c>
      <c r="C364" s="98" t="s">
        <v>399</v>
      </c>
      <c r="D364" s="98" t="s">
        <v>292</v>
      </c>
      <c r="E364" s="82" t="s">
        <v>380</v>
      </c>
      <c r="F364" s="98"/>
      <c r="G364" s="99">
        <v>14.31</v>
      </c>
      <c r="H364" s="100">
        <v>27.99</v>
      </c>
      <c r="I364" s="82" t="s">
        <v>54</v>
      </c>
      <c r="J364" s="77"/>
      <c r="K364" s="109">
        <f>Table1[[#This Row],[Cases Ordered]]*Table1[[#This Row],[Units Per Case]]</f>
        <v>0</v>
      </c>
      <c r="L364" s="110">
        <f>_xlfn.IFNA(IF($F$15="Yes",Table1[[#This Row],[Total Units Ordered]]*Table1[[#This Row],[Wholesale]]*0.95,Table1[[#This Row],[Total Units Ordered]]*Table1[[#This Row],[Wholesale]]),0)</f>
        <v>0</v>
      </c>
      <c r="M364" s="130" t="s">
        <v>888</v>
      </c>
    </row>
    <row r="365" spans="2:13" x14ac:dyDescent="0.3">
      <c r="B365" s="141" t="s">
        <v>922</v>
      </c>
      <c r="C365" s="98" t="s">
        <v>1187</v>
      </c>
      <c r="D365" s="98" t="s">
        <v>311</v>
      </c>
      <c r="E365" s="82" t="s">
        <v>381</v>
      </c>
      <c r="F365" s="98"/>
      <c r="G365" s="99">
        <v>25.44</v>
      </c>
      <c r="H365" s="100">
        <v>49.99</v>
      </c>
      <c r="I365" s="82" t="s">
        <v>54</v>
      </c>
      <c r="J365" s="77"/>
      <c r="K365" s="109">
        <f>Table1[[#This Row],[Cases Ordered]]*Table1[[#This Row],[Units Per Case]]</f>
        <v>0</v>
      </c>
      <c r="L365" s="110">
        <f>_xlfn.IFNA(IF($F$15="Yes",Table1[[#This Row],[Total Units Ordered]]*Table1[[#This Row],[Wholesale]]*0.95,Table1[[#This Row],[Total Units Ordered]]*Table1[[#This Row],[Wholesale]]),0)</f>
        <v>0</v>
      </c>
      <c r="M365" s="130" t="s">
        <v>888</v>
      </c>
    </row>
    <row r="366" spans="2:13" x14ac:dyDescent="0.3">
      <c r="B366" s="141" t="s">
        <v>922</v>
      </c>
      <c r="C366" s="98" t="s">
        <v>400</v>
      </c>
      <c r="D366" s="98" t="s">
        <v>285</v>
      </c>
      <c r="E366" s="82" t="s">
        <v>382</v>
      </c>
      <c r="F366" s="98" t="s">
        <v>831</v>
      </c>
      <c r="G366" s="99">
        <v>19.61</v>
      </c>
      <c r="H366" s="100">
        <v>38.99</v>
      </c>
      <c r="I366" s="82" t="s">
        <v>54</v>
      </c>
      <c r="J366" s="77"/>
      <c r="K366" s="109">
        <f>Table1[[#This Row],[Cases Ordered]]*Table1[[#This Row],[Units Per Case]]</f>
        <v>0</v>
      </c>
      <c r="L366" s="110">
        <f>_xlfn.IFNA(IF($F$15="Yes",Table1[[#This Row],[Total Units Ordered]]*Table1[[#This Row],[Wholesale]]*0.95,Table1[[#This Row],[Total Units Ordered]]*Table1[[#This Row],[Wholesale]]),0)</f>
        <v>0</v>
      </c>
      <c r="M366" s="130" t="s">
        <v>888</v>
      </c>
    </row>
    <row r="367" spans="2:13" x14ac:dyDescent="0.3">
      <c r="B367" s="141" t="s">
        <v>922</v>
      </c>
      <c r="C367" s="98" t="s">
        <v>1188</v>
      </c>
      <c r="D367" s="98" t="s">
        <v>344</v>
      </c>
      <c r="E367" s="82" t="s">
        <v>383</v>
      </c>
      <c r="F367" s="98" t="s">
        <v>831</v>
      </c>
      <c r="G367" s="99">
        <v>45.05</v>
      </c>
      <c r="H367" s="100">
        <v>89.99</v>
      </c>
      <c r="I367" s="82" t="s">
        <v>54</v>
      </c>
      <c r="J367" s="77"/>
      <c r="K367" s="109">
        <f>Table1[[#This Row],[Cases Ordered]]*Table1[[#This Row],[Units Per Case]]</f>
        <v>0</v>
      </c>
      <c r="L367" s="110">
        <f>_xlfn.IFNA(IF($F$15="Yes",Table1[[#This Row],[Total Units Ordered]]*Table1[[#This Row],[Wholesale]]*0.95,Table1[[#This Row],[Total Units Ordered]]*Table1[[#This Row],[Wholesale]]),0)</f>
        <v>0</v>
      </c>
      <c r="M367" s="130" t="s">
        <v>888</v>
      </c>
    </row>
    <row r="368" spans="2:13" x14ac:dyDescent="0.3">
      <c r="B368" s="141" t="s">
        <v>940</v>
      </c>
      <c r="C368" s="98" t="s">
        <v>1255</v>
      </c>
      <c r="D368" s="98" t="s">
        <v>357</v>
      </c>
      <c r="E368" s="82" t="s">
        <v>358</v>
      </c>
      <c r="F368" s="98"/>
      <c r="G368" s="99">
        <v>5.3</v>
      </c>
      <c r="H368" s="100">
        <v>10.49</v>
      </c>
      <c r="I368" s="82" t="s">
        <v>11</v>
      </c>
      <c r="J368" s="77"/>
      <c r="K368" s="109">
        <f>Table1[[#This Row],[Cases Ordered]]*Table1[[#This Row],[Units Per Case]]</f>
        <v>0</v>
      </c>
      <c r="L368" s="110">
        <f>_xlfn.IFNA(IF($F$15="Yes",Table1[[#This Row],[Total Units Ordered]]*Table1[[#This Row],[Wholesale]]*0.95,Table1[[#This Row],[Total Units Ordered]]*Table1[[#This Row],[Wholesale]]),0)</f>
        <v>0</v>
      </c>
      <c r="M368" s="130" t="s">
        <v>888</v>
      </c>
    </row>
    <row r="369" spans="2:13" x14ac:dyDescent="0.3">
      <c r="B369" s="141" t="s">
        <v>944</v>
      </c>
      <c r="C369" s="98" t="s">
        <v>1199</v>
      </c>
      <c r="D369" s="98" t="s">
        <v>345</v>
      </c>
      <c r="E369" s="82" t="s">
        <v>346</v>
      </c>
      <c r="F369" s="98"/>
      <c r="G369" s="99">
        <v>10.6</v>
      </c>
      <c r="H369" s="100">
        <v>20.99</v>
      </c>
      <c r="I369" s="82" t="s">
        <v>54</v>
      </c>
      <c r="J369" s="77"/>
      <c r="K369" s="109">
        <f>Table1[[#This Row],[Cases Ordered]]*Table1[[#This Row],[Units Per Case]]</f>
        <v>0</v>
      </c>
      <c r="L369" s="110">
        <f>_xlfn.IFNA(IF($F$15="Yes",Table1[[#This Row],[Total Units Ordered]]*Table1[[#This Row],[Wholesale]]*0.95,Table1[[#This Row],[Total Units Ordered]]*Table1[[#This Row],[Wholesale]]),0)</f>
        <v>0</v>
      </c>
      <c r="M369" s="130" t="s">
        <v>888</v>
      </c>
    </row>
    <row r="370" spans="2:13" x14ac:dyDescent="0.3">
      <c r="B370" s="141" t="s">
        <v>938</v>
      </c>
      <c r="C370" s="98" t="s">
        <v>1356</v>
      </c>
      <c r="D370" s="98" t="s">
        <v>1355</v>
      </c>
      <c r="E370" s="82" t="s">
        <v>1357</v>
      </c>
      <c r="F370" s="98" t="s">
        <v>1413</v>
      </c>
      <c r="G370" s="99">
        <v>15.59</v>
      </c>
      <c r="H370" s="100">
        <v>29.99</v>
      </c>
      <c r="I370" s="82" t="s">
        <v>14</v>
      </c>
      <c r="J370" s="159"/>
      <c r="K370" s="109">
        <f>Table1[[#This Row],[Cases Ordered]]*Table1[[#This Row],[Units Per Case]]</f>
        <v>0</v>
      </c>
      <c r="L370" s="110">
        <f>_xlfn.IFNA(IF($F$15="Yes",Table1[[#This Row],[Total Units Ordered]]*Table1[[#This Row],[Wholesale]]*0.95,Table1[[#This Row],[Total Units Ordered]]*Table1[[#This Row],[Wholesale]]),0)</f>
        <v>0</v>
      </c>
      <c r="M370" s="130" t="s">
        <v>888</v>
      </c>
    </row>
    <row r="371" spans="2:13" x14ac:dyDescent="0.3">
      <c r="B371" s="141" t="s">
        <v>938</v>
      </c>
      <c r="C371" s="98" t="s">
        <v>1359</v>
      </c>
      <c r="D371" s="98" t="s">
        <v>1358</v>
      </c>
      <c r="E371" s="82" t="s">
        <v>1360</v>
      </c>
      <c r="F371" s="98" t="s">
        <v>1411</v>
      </c>
      <c r="G371" s="99">
        <v>93.59</v>
      </c>
      <c r="H371" s="100">
        <v>149.99</v>
      </c>
      <c r="I371" s="82" t="s">
        <v>29</v>
      </c>
      <c r="J371" s="159"/>
      <c r="K371" s="109">
        <f>Table1[[#This Row],[Cases Ordered]]*Table1[[#This Row],[Units Per Case]]</f>
        <v>0</v>
      </c>
      <c r="L371" s="110">
        <f>_xlfn.IFNA(IF($F$15="Yes",Table1[[#This Row],[Total Units Ordered]]*Table1[[#This Row],[Wholesale]]*0.95,Table1[[#This Row],[Total Units Ordered]]*Table1[[#This Row],[Wholesale]]),0)</f>
        <v>0</v>
      </c>
      <c r="M371" s="130" t="s">
        <v>888</v>
      </c>
    </row>
    <row r="372" spans="2:13" x14ac:dyDescent="0.3">
      <c r="B372" s="141" t="s">
        <v>938</v>
      </c>
      <c r="C372" s="98" t="s">
        <v>409</v>
      </c>
      <c r="D372" s="98" t="s">
        <v>280</v>
      </c>
      <c r="E372" s="82" t="s">
        <v>281</v>
      </c>
      <c r="F372" s="98" t="s">
        <v>831</v>
      </c>
      <c r="G372" s="99">
        <v>4.51</v>
      </c>
      <c r="H372" s="100">
        <v>8.99</v>
      </c>
      <c r="I372" s="82" t="s">
        <v>11</v>
      </c>
      <c r="J372" s="77"/>
      <c r="K372" s="109">
        <f>Table1[[#This Row],[Cases Ordered]]*Table1[[#This Row],[Units Per Case]]</f>
        <v>0</v>
      </c>
      <c r="L372" s="110">
        <f>_xlfn.IFNA(IF($F$15="Yes",Table1[[#This Row],[Total Units Ordered]]*Table1[[#This Row],[Wholesale]]*0.95,Table1[[#This Row],[Total Units Ordered]]*Table1[[#This Row],[Wholesale]]),0)</f>
        <v>0</v>
      </c>
      <c r="M372" s="130" t="s">
        <v>888</v>
      </c>
    </row>
    <row r="373" spans="2:13" x14ac:dyDescent="0.3">
      <c r="B373" s="141" t="s">
        <v>935</v>
      </c>
      <c r="C373" s="98" t="s">
        <v>1189</v>
      </c>
      <c r="D373" s="98" t="s">
        <v>286</v>
      </c>
      <c r="E373" s="82" t="s">
        <v>378</v>
      </c>
      <c r="F373" s="98" t="s">
        <v>831</v>
      </c>
      <c r="G373" s="99">
        <v>21.2</v>
      </c>
      <c r="H373" s="100">
        <v>41.99</v>
      </c>
      <c r="I373" s="82" t="s">
        <v>54</v>
      </c>
      <c r="J373" s="77"/>
      <c r="K373" s="109">
        <f>Table1[[#This Row],[Cases Ordered]]*Table1[[#This Row],[Units Per Case]]</f>
        <v>0</v>
      </c>
      <c r="L373" s="110">
        <f>_xlfn.IFNA(IF($F$15="Yes",Table1[[#This Row],[Total Units Ordered]]*Table1[[#This Row],[Wholesale]]*0.95,Table1[[#This Row],[Total Units Ordered]]*Table1[[#This Row],[Wholesale]]),0)</f>
        <v>0</v>
      </c>
      <c r="M373" s="130" t="s">
        <v>888</v>
      </c>
    </row>
    <row r="374" spans="2:13" x14ac:dyDescent="0.3">
      <c r="B374" s="141" t="s">
        <v>935</v>
      </c>
      <c r="C374" s="98" t="s">
        <v>1190</v>
      </c>
      <c r="D374" s="98" t="s">
        <v>287</v>
      </c>
      <c r="E374" s="82" t="s">
        <v>379</v>
      </c>
      <c r="F374" s="98" t="s">
        <v>831</v>
      </c>
      <c r="G374" s="99">
        <v>19.61</v>
      </c>
      <c r="H374" s="100">
        <v>39.99</v>
      </c>
      <c r="I374" s="82" t="s">
        <v>54</v>
      </c>
      <c r="J374" s="77"/>
      <c r="K374" s="109">
        <f>Table1[[#This Row],[Cases Ordered]]*Table1[[#This Row],[Units Per Case]]</f>
        <v>0</v>
      </c>
      <c r="L374" s="110">
        <f>_xlfn.IFNA(IF($F$15="Yes",Table1[[#This Row],[Total Units Ordered]]*Table1[[#This Row],[Wholesale]]*0.95,Table1[[#This Row],[Total Units Ordered]]*Table1[[#This Row],[Wholesale]]),0)</f>
        <v>0</v>
      </c>
      <c r="M374" s="130" t="s">
        <v>888</v>
      </c>
    </row>
    <row r="375" spans="2:13" x14ac:dyDescent="0.3">
      <c r="B375" s="141" t="s">
        <v>949</v>
      </c>
      <c r="C375" s="98" t="s">
        <v>1208</v>
      </c>
      <c r="D375" s="98" t="s">
        <v>284</v>
      </c>
      <c r="E375" s="82" t="s">
        <v>375</v>
      </c>
      <c r="F375" s="98"/>
      <c r="G375" s="99">
        <v>11.66</v>
      </c>
      <c r="H375" s="100">
        <v>22.99</v>
      </c>
      <c r="I375" s="82" t="s">
        <v>14</v>
      </c>
      <c r="J375" s="77"/>
      <c r="K375" s="109">
        <f>Table1[[#This Row],[Cases Ordered]]*Table1[[#This Row],[Units Per Case]]</f>
        <v>0</v>
      </c>
      <c r="L375" s="110">
        <f>_xlfn.IFNA(IF($F$15="Yes",Table1[[#This Row],[Total Units Ordered]]*Table1[[#This Row],[Wholesale]]*0.95,Table1[[#This Row],[Total Units Ordered]]*Table1[[#This Row],[Wholesale]]),0)</f>
        <v>0</v>
      </c>
      <c r="M375" s="130" t="s">
        <v>888</v>
      </c>
    </row>
    <row r="376" spans="2:13" x14ac:dyDescent="0.3">
      <c r="B376" s="141" t="s">
        <v>950</v>
      </c>
      <c r="C376" s="98" t="s">
        <v>393</v>
      </c>
      <c r="D376" s="98" t="s">
        <v>278</v>
      </c>
      <c r="E376" s="82" t="s">
        <v>279</v>
      </c>
      <c r="F376" s="98"/>
      <c r="G376" s="99">
        <v>16.96</v>
      </c>
      <c r="H376" s="100">
        <v>33.99</v>
      </c>
      <c r="I376" s="82" t="s">
        <v>54</v>
      </c>
      <c r="J376" s="77"/>
      <c r="K376" s="109">
        <f>Table1[[#This Row],[Cases Ordered]]*Table1[[#This Row],[Units Per Case]]</f>
        <v>0</v>
      </c>
      <c r="L376" s="110">
        <f>_xlfn.IFNA(IF($F$15="Yes",Table1[[#This Row],[Total Units Ordered]]*Table1[[#This Row],[Wholesale]]*0.95,Table1[[#This Row],[Total Units Ordered]]*Table1[[#This Row],[Wholesale]]),0)</f>
        <v>0</v>
      </c>
      <c r="M376" s="130" t="s">
        <v>888</v>
      </c>
    </row>
    <row r="377" spans="2:13" x14ac:dyDescent="0.3">
      <c r="B377" s="141" t="s">
        <v>950</v>
      </c>
      <c r="C377" s="98" t="s">
        <v>395</v>
      </c>
      <c r="D377" s="98" t="s">
        <v>343</v>
      </c>
      <c r="E377" s="82" t="s">
        <v>374</v>
      </c>
      <c r="F377" s="98"/>
      <c r="G377" s="99">
        <v>15.9</v>
      </c>
      <c r="H377" s="100">
        <v>31.49</v>
      </c>
      <c r="I377" s="82" t="s">
        <v>14</v>
      </c>
      <c r="J377" s="77"/>
      <c r="K377" s="109">
        <f>Table1[[#This Row],[Cases Ordered]]*Table1[[#This Row],[Units Per Case]]</f>
        <v>0</v>
      </c>
      <c r="L377" s="110">
        <f>_xlfn.IFNA(IF($F$15="Yes",Table1[[#This Row],[Total Units Ordered]]*Table1[[#This Row],[Wholesale]]*0.95,Table1[[#This Row],[Total Units Ordered]]*Table1[[#This Row],[Wholesale]]),0)</f>
        <v>0</v>
      </c>
      <c r="M377" s="130" t="s">
        <v>888</v>
      </c>
    </row>
    <row r="378" spans="2:13" x14ac:dyDescent="0.3">
      <c r="B378" s="141" t="s">
        <v>927</v>
      </c>
      <c r="C378" s="98" t="s">
        <v>392</v>
      </c>
      <c r="D378" s="98" t="s">
        <v>361</v>
      </c>
      <c r="E378" s="82" t="s">
        <v>362</v>
      </c>
      <c r="F378" s="98" t="s">
        <v>831</v>
      </c>
      <c r="G378" s="99">
        <v>17.489999999999998</v>
      </c>
      <c r="H378" s="100">
        <v>34.99</v>
      </c>
      <c r="I378" s="82" t="s">
        <v>17</v>
      </c>
      <c r="J378" s="77"/>
      <c r="K378" s="109">
        <f>Table1[[#This Row],[Cases Ordered]]*Table1[[#This Row],[Units Per Case]]</f>
        <v>0</v>
      </c>
      <c r="L378" s="110">
        <f>_xlfn.IFNA(IF($F$15="Yes",Table1[[#This Row],[Total Units Ordered]]*Table1[[#This Row],[Wholesale]]*0.95,Table1[[#This Row],[Total Units Ordered]]*Table1[[#This Row],[Wholesale]]),0)</f>
        <v>0</v>
      </c>
      <c r="M378" s="130" t="s">
        <v>868</v>
      </c>
    </row>
    <row r="379" spans="2:13" x14ac:dyDescent="0.3">
      <c r="B379" s="141" t="s">
        <v>928</v>
      </c>
      <c r="C379" s="98" t="s">
        <v>487</v>
      </c>
      <c r="D379" s="98" t="s">
        <v>463</v>
      </c>
      <c r="E379" s="82" t="s">
        <v>474</v>
      </c>
      <c r="F379" s="98"/>
      <c r="G379" s="99">
        <v>17.489999999999998</v>
      </c>
      <c r="H379" s="100">
        <v>34.99</v>
      </c>
      <c r="I379" s="82" t="s">
        <v>11</v>
      </c>
      <c r="J379" s="77"/>
      <c r="K379" s="109">
        <f>Table1[[#This Row],[Cases Ordered]]*Table1[[#This Row],[Units Per Case]]</f>
        <v>0</v>
      </c>
      <c r="L379" s="110">
        <f>_xlfn.IFNA(IF($F$15="Yes",Table1[[#This Row],[Total Units Ordered]]*Table1[[#This Row],[Wholesale]]*0.95,Table1[[#This Row],[Total Units Ordered]]*Table1[[#This Row],[Wholesale]]),0)</f>
        <v>0</v>
      </c>
      <c r="M379" s="130" t="s">
        <v>868</v>
      </c>
    </row>
    <row r="380" spans="2:13" x14ac:dyDescent="0.3">
      <c r="B380" s="141" t="s">
        <v>410</v>
      </c>
      <c r="C380" s="98" t="s">
        <v>397</v>
      </c>
      <c r="D380" s="98" t="s">
        <v>335</v>
      </c>
      <c r="E380" s="82" t="s">
        <v>336</v>
      </c>
      <c r="F380" s="98"/>
      <c r="G380" s="99">
        <v>8.48</v>
      </c>
      <c r="H380" s="100">
        <v>16.989999999999998</v>
      </c>
      <c r="I380" s="82" t="s">
        <v>11</v>
      </c>
      <c r="J380" s="77"/>
      <c r="K380" s="109">
        <f>Table1[[#This Row],[Cases Ordered]]*Table1[[#This Row],[Units Per Case]]</f>
        <v>0</v>
      </c>
      <c r="L380" s="110">
        <f>_xlfn.IFNA(IF($F$15="Yes",Table1[[#This Row],[Total Units Ordered]]*Table1[[#This Row],[Wholesale]]*0.95,Table1[[#This Row],[Total Units Ordered]]*Table1[[#This Row],[Wholesale]]),0)</f>
        <v>0</v>
      </c>
      <c r="M380" s="130" t="s">
        <v>888</v>
      </c>
    </row>
    <row r="381" spans="2:13" x14ac:dyDescent="0.3">
      <c r="B381" s="141" t="s">
        <v>410</v>
      </c>
      <c r="C381" s="98" t="s">
        <v>492</v>
      </c>
      <c r="D381" s="98" t="s">
        <v>275</v>
      </c>
      <c r="E381" s="82" t="s">
        <v>276</v>
      </c>
      <c r="F381" s="98" t="s">
        <v>831</v>
      </c>
      <c r="G381" s="99">
        <v>5.3</v>
      </c>
      <c r="H381" s="100">
        <v>10.49</v>
      </c>
      <c r="I381" s="82" t="s">
        <v>14</v>
      </c>
      <c r="J381" s="77"/>
      <c r="K381" s="109">
        <f>Table1[[#This Row],[Cases Ordered]]*Table1[[#This Row],[Units Per Case]]</f>
        <v>0</v>
      </c>
      <c r="L381" s="110">
        <f>_xlfn.IFNA(IF($F$15="Yes",Table1[[#This Row],[Total Units Ordered]]*Table1[[#This Row],[Wholesale]]*0.95,Table1[[#This Row],[Total Units Ordered]]*Table1[[#This Row],[Wholesale]]),0)</f>
        <v>0</v>
      </c>
      <c r="M381" s="130" t="s">
        <v>888</v>
      </c>
    </row>
    <row r="382" spans="2:13" x14ac:dyDescent="0.3">
      <c r="B382" s="141" t="s">
        <v>410</v>
      </c>
      <c r="C382" s="98" t="s">
        <v>493</v>
      </c>
      <c r="D382" s="98" t="s">
        <v>337</v>
      </c>
      <c r="E382" s="82" t="s">
        <v>338</v>
      </c>
      <c r="F382" s="98" t="s">
        <v>831</v>
      </c>
      <c r="G382" s="99">
        <v>5.3</v>
      </c>
      <c r="H382" s="100">
        <v>10.49</v>
      </c>
      <c r="I382" s="82" t="s">
        <v>14</v>
      </c>
      <c r="J382" s="77"/>
      <c r="K382" s="109">
        <f>Table1[[#This Row],[Cases Ordered]]*Table1[[#This Row],[Units Per Case]]</f>
        <v>0</v>
      </c>
      <c r="L382" s="110">
        <f>_xlfn.IFNA(IF($F$15="Yes",Table1[[#This Row],[Total Units Ordered]]*Table1[[#This Row],[Wholesale]]*0.95,Table1[[#This Row],[Total Units Ordered]]*Table1[[#This Row],[Wholesale]]),0)</f>
        <v>0</v>
      </c>
      <c r="M382" s="130" t="s">
        <v>888</v>
      </c>
    </row>
    <row r="383" spans="2:13" x14ac:dyDescent="0.3">
      <c r="B383" s="141" t="s">
        <v>410</v>
      </c>
      <c r="C383" s="98" t="s">
        <v>494</v>
      </c>
      <c r="D383" s="98" t="s">
        <v>293</v>
      </c>
      <c r="E383" s="82" t="s">
        <v>294</v>
      </c>
      <c r="F383" s="98" t="s">
        <v>831</v>
      </c>
      <c r="G383" s="99">
        <v>5.3</v>
      </c>
      <c r="H383" s="100">
        <v>10.49</v>
      </c>
      <c r="I383" s="82" t="s">
        <v>14</v>
      </c>
      <c r="J383" s="77"/>
      <c r="K383" s="109">
        <f>Table1[[#This Row],[Cases Ordered]]*Table1[[#This Row],[Units Per Case]]</f>
        <v>0</v>
      </c>
      <c r="L383" s="110">
        <f>_xlfn.IFNA(IF($F$15="Yes",Table1[[#This Row],[Total Units Ordered]]*Table1[[#This Row],[Wholesale]]*0.95,Table1[[#This Row],[Total Units Ordered]]*Table1[[#This Row],[Wholesale]]),0)</f>
        <v>0</v>
      </c>
      <c r="M383" s="130" t="s">
        <v>888</v>
      </c>
    </row>
    <row r="384" spans="2:13" x14ac:dyDescent="0.3">
      <c r="B384" s="141" t="s">
        <v>410</v>
      </c>
      <c r="C384" s="98" t="s">
        <v>1201</v>
      </c>
      <c r="D384" s="98" t="s">
        <v>466</v>
      </c>
      <c r="E384" s="82" t="s">
        <v>478</v>
      </c>
      <c r="F384" s="98"/>
      <c r="G384" s="99">
        <v>21.2</v>
      </c>
      <c r="H384" s="100">
        <v>41.99</v>
      </c>
      <c r="I384" s="82" t="s">
        <v>29</v>
      </c>
      <c r="J384" s="77"/>
      <c r="K384" s="109">
        <f>Table1[[#This Row],[Cases Ordered]]*Table1[[#This Row],[Units Per Case]]</f>
        <v>0</v>
      </c>
      <c r="L384" s="110">
        <f>_xlfn.IFNA(IF($F$15="Yes",Table1[[#This Row],[Total Units Ordered]]*Table1[[#This Row],[Wholesale]]*0.95,Table1[[#This Row],[Total Units Ordered]]*Table1[[#This Row],[Wholesale]]),0)</f>
        <v>0</v>
      </c>
      <c r="M384" s="130" t="s">
        <v>888</v>
      </c>
    </row>
    <row r="385" spans="2:13" x14ac:dyDescent="0.3">
      <c r="B385" s="141" t="s">
        <v>410</v>
      </c>
      <c r="C385" s="98" t="s">
        <v>1202</v>
      </c>
      <c r="D385" s="98" t="s">
        <v>467</v>
      </c>
      <c r="E385" s="82" t="s">
        <v>479</v>
      </c>
      <c r="F385" s="98"/>
      <c r="G385" s="99">
        <v>28.09</v>
      </c>
      <c r="H385" s="100">
        <v>54.99</v>
      </c>
      <c r="I385" s="82" t="s">
        <v>29</v>
      </c>
      <c r="J385" s="77"/>
      <c r="K385" s="109">
        <f>Table1[[#This Row],[Cases Ordered]]*Table1[[#This Row],[Units Per Case]]</f>
        <v>0</v>
      </c>
      <c r="L385" s="110">
        <f>_xlfn.IFNA(IF($F$15="Yes",Table1[[#This Row],[Total Units Ordered]]*Table1[[#This Row],[Wholesale]]*0.95,Table1[[#This Row],[Total Units Ordered]]*Table1[[#This Row],[Wholesale]]),0)</f>
        <v>0</v>
      </c>
      <c r="M385" s="130" t="s">
        <v>888</v>
      </c>
    </row>
    <row r="386" spans="2:13" x14ac:dyDescent="0.3">
      <c r="B386" s="141" t="s">
        <v>410</v>
      </c>
      <c r="C386" s="98" t="s">
        <v>1203</v>
      </c>
      <c r="D386" s="98" t="s">
        <v>468</v>
      </c>
      <c r="E386" s="82" t="s">
        <v>480</v>
      </c>
      <c r="F386" s="98"/>
      <c r="G386" s="99">
        <v>38.69</v>
      </c>
      <c r="H386" s="100">
        <v>76.989999999999995</v>
      </c>
      <c r="I386" s="82" t="s">
        <v>29</v>
      </c>
      <c r="J386" s="77"/>
      <c r="K386" s="109">
        <f>Table1[[#This Row],[Cases Ordered]]*Table1[[#This Row],[Units Per Case]]</f>
        <v>0</v>
      </c>
      <c r="L386" s="110">
        <f>_xlfn.IFNA(IF($F$15="Yes",Table1[[#This Row],[Total Units Ordered]]*Table1[[#This Row],[Wholesale]]*0.95,Table1[[#This Row],[Total Units Ordered]]*Table1[[#This Row],[Wholesale]]),0)</f>
        <v>0</v>
      </c>
      <c r="M386" s="130" t="s">
        <v>888</v>
      </c>
    </row>
    <row r="387" spans="2:13" x14ac:dyDescent="0.3">
      <c r="B387" s="141" t="s">
        <v>410</v>
      </c>
      <c r="C387" s="98" t="s">
        <v>1204</v>
      </c>
      <c r="D387" s="98" t="s">
        <v>303</v>
      </c>
      <c r="E387" s="82" t="s">
        <v>304</v>
      </c>
      <c r="F387" s="98" t="s">
        <v>1363</v>
      </c>
      <c r="G387" s="99">
        <v>15.9</v>
      </c>
      <c r="H387" s="100">
        <v>31.45</v>
      </c>
      <c r="I387" s="82" t="s">
        <v>11</v>
      </c>
      <c r="J387" s="77"/>
      <c r="K387" s="109">
        <f>Table1[[#This Row],[Cases Ordered]]*Table1[[#This Row],[Units Per Case]]</f>
        <v>0</v>
      </c>
      <c r="L387" s="110">
        <f>_xlfn.IFNA(IF($F$15="Yes",Table1[[#This Row],[Total Units Ordered]]*Table1[[#This Row],[Wholesale]]*0.95,Table1[[#This Row],[Total Units Ordered]]*Table1[[#This Row],[Wholesale]]),0)</f>
        <v>0</v>
      </c>
      <c r="M387" s="130" t="s">
        <v>868</v>
      </c>
    </row>
    <row r="388" spans="2:13" x14ac:dyDescent="0.3">
      <c r="B388" s="141" t="s">
        <v>410</v>
      </c>
      <c r="C388" s="98" t="s">
        <v>1205</v>
      </c>
      <c r="D388" s="98" t="s">
        <v>359</v>
      </c>
      <c r="E388" s="82" t="s">
        <v>360</v>
      </c>
      <c r="F388" s="98" t="s">
        <v>831</v>
      </c>
      <c r="G388" s="99">
        <v>11.66</v>
      </c>
      <c r="H388" s="100">
        <v>22.99</v>
      </c>
      <c r="I388" s="82" t="s">
        <v>11</v>
      </c>
      <c r="J388" s="77"/>
      <c r="K388" s="109">
        <f>Table1[[#This Row],[Cases Ordered]]*Table1[[#This Row],[Units Per Case]]</f>
        <v>0</v>
      </c>
      <c r="L388" s="110">
        <f>_xlfn.IFNA(IF($F$15="Yes",Table1[[#This Row],[Total Units Ordered]]*Table1[[#This Row],[Wholesale]]*0.95,Table1[[#This Row],[Total Units Ordered]]*Table1[[#This Row],[Wholesale]]),0)</f>
        <v>0</v>
      </c>
      <c r="M388" s="130" t="s">
        <v>888</v>
      </c>
    </row>
    <row r="389" spans="2:13" x14ac:dyDescent="0.3">
      <c r="B389" s="141" t="s">
        <v>945</v>
      </c>
      <c r="C389" s="98" t="s">
        <v>1200</v>
      </c>
      <c r="D389" s="98" t="s">
        <v>353</v>
      </c>
      <c r="E389" s="82" t="s">
        <v>354</v>
      </c>
      <c r="F389" s="98"/>
      <c r="G389" s="99">
        <v>2.65</v>
      </c>
      <c r="H389" s="100">
        <v>5.29</v>
      </c>
      <c r="I389" s="82" t="s">
        <v>11</v>
      </c>
      <c r="J389" s="77"/>
      <c r="K389" s="109">
        <f>Table1[[#This Row],[Cases Ordered]]*Table1[[#This Row],[Units Per Case]]</f>
        <v>0</v>
      </c>
      <c r="L389" s="110">
        <f>_xlfn.IFNA(IF($F$15="Yes",Table1[[#This Row],[Total Units Ordered]]*Table1[[#This Row],[Wholesale]]*0.95,Table1[[#This Row],[Total Units Ordered]]*Table1[[#This Row],[Wholesale]]),0)</f>
        <v>0</v>
      </c>
      <c r="M389" s="130" t="s">
        <v>888</v>
      </c>
    </row>
    <row r="390" spans="2:13" x14ac:dyDescent="0.3">
      <c r="B390" s="141" t="s">
        <v>939</v>
      </c>
      <c r="C390" s="98" t="s">
        <v>465</v>
      </c>
      <c r="D390" s="98" t="s">
        <v>464</v>
      </c>
      <c r="E390" s="82" t="s">
        <v>476</v>
      </c>
      <c r="F390" s="98" t="s">
        <v>831</v>
      </c>
      <c r="G390" s="99">
        <v>15.9</v>
      </c>
      <c r="H390" s="100">
        <v>31.49</v>
      </c>
      <c r="I390" s="82" t="s">
        <v>14</v>
      </c>
      <c r="J390" s="77"/>
      <c r="K390" s="109">
        <f>Table1[[#This Row],[Cases Ordered]]*Table1[[#This Row],[Units Per Case]]</f>
        <v>0</v>
      </c>
      <c r="L390" s="110">
        <f>_xlfn.IFNA(IF($F$15="Yes",Table1[[#This Row],[Total Units Ordered]]*Table1[[#This Row],[Wholesale]]*0.95,Table1[[#This Row],[Total Units Ordered]]*Table1[[#This Row],[Wholesale]]),0)</f>
        <v>0</v>
      </c>
      <c r="M390" s="130" t="s">
        <v>888</v>
      </c>
    </row>
    <row r="391" spans="2:13" x14ac:dyDescent="0.3">
      <c r="B391" s="141" t="s">
        <v>932</v>
      </c>
      <c r="C391" s="98" t="s">
        <v>1182</v>
      </c>
      <c r="D391" s="98" t="s">
        <v>295</v>
      </c>
      <c r="E391" s="82" t="s">
        <v>296</v>
      </c>
      <c r="F391" s="98"/>
      <c r="G391" s="99">
        <v>5.83</v>
      </c>
      <c r="H391" s="100">
        <v>11.49</v>
      </c>
      <c r="I391" s="82" t="s">
        <v>17</v>
      </c>
      <c r="J391" s="77"/>
      <c r="K391" s="109">
        <f>Table1[[#This Row],[Cases Ordered]]*Table1[[#This Row],[Units Per Case]]</f>
        <v>0</v>
      </c>
      <c r="L391" s="110">
        <f>_xlfn.IFNA(IF($F$15="Yes",Table1[[#This Row],[Total Units Ordered]]*Table1[[#This Row],[Wholesale]]*0.95,Table1[[#This Row],[Total Units Ordered]]*Table1[[#This Row],[Wholesale]]),0)</f>
        <v>0</v>
      </c>
      <c r="M391" s="130" t="s">
        <v>868</v>
      </c>
    </row>
    <row r="392" spans="2:13" x14ac:dyDescent="0.3">
      <c r="B392" s="141" t="s">
        <v>932</v>
      </c>
      <c r="C392" s="98" t="s">
        <v>1183</v>
      </c>
      <c r="D392" s="98" t="s">
        <v>331</v>
      </c>
      <c r="E392" s="82" t="s">
        <v>332</v>
      </c>
      <c r="F392" s="98"/>
      <c r="G392" s="99">
        <v>3.98</v>
      </c>
      <c r="H392" s="100">
        <v>7.99</v>
      </c>
      <c r="I392" s="82" t="s">
        <v>164</v>
      </c>
      <c r="J392" s="77"/>
      <c r="K392" s="109">
        <f>Table1[[#This Row],[Cases Ordered]]*Table1[[#This Row],[Units Per Case]]</f>
        <v>0</v>
      </c>
      <c r="L392" s="110">
        <f>_xlfn.IFNA(IF($F$15="Yes",Table1[[#This Row],[Total Units Ordered]]*Table1[[#This Row],[Wholesale]]*0.95,Table1[[#This Row],[Total Units Ordered]]*Table1[[#This Row],[Wholesale]]),0)</f>
        <v>0</v>
      </c>
      <c r="M392" s="130" t="s">
        <v>868</v>
      </c>
    </row>
    <row r="393" spans="2:13" x14ac:dyDescent="0.3">
      <c r="B393" s="141" t="s">
        <v>932</v>
      </c>
      <c r="C393" s="98" t="s">
        <v>1184</v>
      </c>
      <c r="D393" s="98" t="s">
        <v>333</v>
      </c>
      <c r="E393" s="82" t="s">
        <v>334</v>
      </c>
      <c r="F393" s="98"/>
      <c r="G393" s="99">
        <v>7.42</v>
      </c>
      <c r="H393" s="100">
        <v>14.99</v>
      </c>
      <c r="I393" s="82" t="s">
        <v>39</v>
      </c>
      <c r="J393" s="77"/>
      <c r="K393" s="109">
        <f>Table1[[#This Row],[Cases Ordered]]*Table1[[#This Row],[Units Per Case]]</f>
        <v>0</v>
      </c>
      <c r="L393" s="110">
        <f>_xlfn.IFNA(IF($F$15="Yes",Table1[[#This Row],[Total Units Ordered]]*Table1[[#This Row],[Wholesale]]*0.95,Table1[[#This Row],[Total Units Ordered]]*Table1[[#This Row],[Wholesale]]),0)</f>
        <v>0</v>
      </c>
      <c r="M393" s="130" t="s">
        <v>868</v>
      </c>
    </row>
    <row r="394" spans="2:13" x14ac:dyDescent="0.3">
      <c r="B394" s="141" t="s">
        <v>933</v>
      </c>
      <c r="C394" s="98" t="s">
        <v>396</v>
      </c>
      <c r="D394" s="98" t="s">
        <v>314</v>
      </c>
      <c r="E394" s="82" t="s">
        <v>315</v>
      </c>
      <c r="F394" s="98" t="s">
        <v>831</v>
      </c>
      <c r="G394" s="99">
        <v>5.3</v>
      </c>
      <c r="H394" s="100">
        <v>10.49</v>
      </c>
      <c r="I394" s="82" t="s">
        <v>11</v>
      </c>
      <c r="J394" s="77"/>
      <c r="K394" s="109">
        <f>Table1[[#This Row],[Cases Ordered]]*Table1[[#This Row],[Units Per Case]]</f>
        <v>0</v>
      </c>
      <c r="L394" s="110">
        <f>_xlfn.IFNA(IF($F$15="Yes",Table1[[#This Row],[Total Units Ordered]]*Table1[[#This Row],[Wholesale]]*0.95,Table1[[#This Row],[Total Units Ordered]]*Table1[[#This Row],[Wholesale]]),0)</f>
        <v>0</v>
      </c>
      <c r="M394" s="130" t="s">
        <v>888</v>
      </c>
    </row>
    <row r="395" spans="2:13" x14ac:dyDescent="0.3">
      <c r="B395" s="141" t="s">
        <v>929</v>
      </c>
      <c r="C395" s="98" t="s">
        <v>394</v>
      </c>
      <c r="D395" s="98" t="s">
        <v>322</v>
      </c>
      <c r="E395" s="82" t="s">
        <v>323</v>
      </c>
      <c r="F395" s="98" t="s">
        <v>831</v>
      </c>
      <c r="G395" s="99">
        <v>5.83</v>
      </c>
      <c r="H395" s="100">
        <v>11.49</v>
      </c>
      <c r="I395" s="82" t="s">
        <v>11</v>
      </c>
      <c r="J395" s="77"/>
      <c r="K395" s="109">
        <f>Table1[[#This Row],[Cases Ordered]]*Table1[[#This Row],[Units Per Case]]</f>
        <v>0</v>
      </c>
      <c r="L395" s="110">
        <f>_xlfn.IFNA(IF($F$15="Yes",Table1[[#This Row],[Total Units Ordered]]*Table1[[#This Row],[Wholesale]]*0.95,Table1[[#This Row],[Total Units Ordered]]*Table1[[#This Row],[Wholesale]]),0)</f>
        <v>0</v>
      </c>
      <c r="M395" s="130" t="s">
        <v>888</v>
      </c>
    </row>
    <row r="396" spans="2:13" x14ac:dyDescent="0.3">
      <c r="B396" s="141" t="s">
        <v>941</v>
      </c>
      <c r="C396" s="98" t="s">
        <v>1197</v>
      </c>
      <c r="D396" s="98" t="s">
        <v>269</v>
      </c>
      <c r="E396" s="82" t="s">
        <v>270</v>
      </c>
      <c r="F396" s="98"/>
      <c r="G396" s="99">
        <v>3.45</v>
      </c>
      <c r="H396" s="100">
        <v>6.89</v>
      </c>
      <c r="I396" s="82" t="s">
        <v>11</v>
      </c>
      <c r="J396" s="77"/>
      <c r="K396" s="109">
        <f>Table1[[#This Row],[Cases Ordered]]*Table1[[#This Row],[Units Per Case]]</f>
        <v>0</v>
      </c>
      <c r="L396" s="110">
        <f>_xlfn.IFNA(IF($F$15="Yes",Table1[[#This Row],[Total Units Ordered]]*Table1[[#This Row],[Wholesale]]*0.95,Table1[[#This Row],[Total Units Ordered]]*Table1[[#This Row],[Wholesale]]),0)</f>
        <v>0</v>
      </c>
      <c r="M396" s="130" t="s">
        <v>888</v>
      </c>
    </row>
    <row r="397" spans="2:13" x14ac:dyDescent="0.3">
      <c r="B397" s="141" t="s">
        <v>941</v>
      </c>
      <c r="C397" s="98" t="s">
        <v>490</v>
      </c>
      <c r="D397" s="98" t="s">
        <v>462</v>
      </c>
      <c r="E397" s="82" t="s">
        <v>477</v>
      </c>
      <c r="F397" s="98"/>
      <c r="G397" s="99">
        <v>5.3</v>
      </c>
      <c r="H397" s="100">
        <v>10.49</v>
      </c>
      <c r="I397" s="82" t="s">
        <v>11</v>
      </c>
      <c r="J397" s="77"/>
      <c r="K397" s="109">
        <f>Table1[[#This Row],[Cases Ordered]]*Table1[[#This Row],[Units Per Case]]</f>
        <v>0</v>
      </c>
      <c r="L397" s="110">
        <f>_xlfn.IFNA(IF($F$15="Yes",Table1[[#This Row],[Total Units Ordered]]*Table1[[#This Row],[Wholesale]]*0.95,Table1[[#This Row],[Total Units Ordered]]*Table1[[#This Row],[Wholesale]]),0)</f>
        <v>0</v>
      </c>
      <c r="M397" s="130" t="s">
        <v>888</v>
      </c>
    </row>
    <row r="398" spans="2:13" s="63" customFormat="1" ht="18" x14ac:dyDescent="0.3">
      <c r="B398" s="151"/>
      <c r="C398" s="93" t="s">
        <v>883</v>
      </c>
      <c r="D398" s="94"/>
      <c r="E398" s="83"/>
      <c r="F398" s="95"/>
      <c r="G398" s="96"/>
      <c r="H398" s="97"/>
      <c r="I398" s="96"/>
      <c r="J398" s="86"/>
      <c r="K398" s="108"/>
      <c r="L398" s="84"/>
      <c r="M398" s="149"/>
    </row>
    <row r="399" spans="2:13" x14ac:dyDescent="0.3">
      <c r="B399" s="141" t="s">
        <v>907</v>
      </c>
      <c r="C399" s="98" t="s">
        <v>1209</v>
      </c>
      <c r="D399" s="98" t="s">
        <v>370</v>
      </c>
      <c r="E399" s="82" t="s">
        <v>371</v>
      </c>
      <c r="F399" s="98"/>
      <c r="G399" s="99">
        <v>3.48</v>
      </c>
      <c r="H399" s="100">
        <v>6.99</v>
      </c>
      <c r="I399" s="82" t="s">
        <v>54</v>
      </c>
      <c r="J399" s="77"/>
      <c r="K399" s="109">
        <f>Table1[[#This Row],[Cases Ordered]]*Table1[[#This Row],[Units Per Case]]</f>
        <v>0</v>
      </c>
      <c r="L399" s="110">
        <f>_xlfn.IFNA(IF($F$15="Yes",Table1[[#This Row],[Total Units Ordered]]*Table1[[#This Row],[Wholesale]]*0.95,Table1[[#This Row],[Total Units Ordered]]*Table1[[#This Row],[Wholesale]]),0)</f>
        <v>0</v>
      </c>
      <c r="M399" s="130" t="s">
        <v>888</v>
      </c>
    </row>
    <row r="400" spans="2:13" x14ac:dyDescent="0.3">
      <c r="B400" s="141" t="s">
        <v>908</v>
      </c>
      <c r="C400" s="98" t="s">
        <v>1210</v>
      </c>
      <c r="D400" s="98" t="s">
        <v>368</v>
      </c>
      <c r="E400" s="82" t="s">
        <v>369</v>
      </c>
      <c r="F400" s="98"/>
      <c r="G400" s="99">
        <v>3.48</v>
      </c>
      <c r="H400" s="100">
        <v>6.99</v>
      </c>
      <c r="I400" s="82" t="s">
        <v>54</v>
      </c>
      <c r="J400" s="77"/>
      <c r="K400" s="109">
        <f>Table1[[#This Row],[Cases Ordered]]*Table1[[#This Row],[Units Per Case]]</f>
        <v>0</v>
      </c>
      <c r="L400" s="110">
        <f>_xlfn.IFNA(IF($F$15="Yes",Table1[[#This Row],[Total Units Ordered]]*Table1[[#This Row],[Wholesale]]*0.95,Table1[[#This Row],[Total Units Ordered]]*Table1[[#This Row],[Wholesale]]),0)</f>
        <v>0</v>
      </c>
      <c r="M400" s="130" t="s">
        <v>888</v>
      </c>
    </row>
    <row r="401" spans="2:13" ht="15" thickBot="1" x14ac:dyDescent="0.35">
      <c r="B401" s="144" t="s">
        <v>909</v>
      </c>
      <c r="C401" s="102" t="s">
        <v>1211</v>
      </c>
      <c r="D401" s="102" t="s">
        <v>372</v>
      </c>
      <c r="E401" s="103" t="s">
        <v>373</v>
      </c>
      <c r="F401" s="102"/>
      <c r="G401" s="104">
        <v>3.48</v>
      </c>
      <c r="H401" s="105">
        <v>6.99</v>
      </c>
      <c r="I401" s="85" t="s">
        <v>54</v>
      </c>
      <c r="J401" s="87"/>
      <c r="K401" s="111">
        <f>Table1[[#This Row],[Cases Ordered]]*Table1[[#This Row],[Units Per Case]]</f>
        <v>0</v>
      </c>
      <c r="L401" s="112">
        <f>_xlfn.IFNA(IF($F$15="Yes",Table1[[#This Row],[Total Units Ordered]]*Table1[[#This Row],[Wholesale]]*0.95,Table1[[#This Row],[Total Units Ordered]]*Table1[[#This Row],[Wholesale]]),0)</f>
        <v>0</v>
      </c>
      <c r="M401" s="130" t="s">
        <v>888</v>
      </c>
    </row>
    <row r="402" spans="2:13" ht="15" thickBot="1" x14ac:dyDescent="0.35">
      <c r="F402" s="46"/>
      <c r="J402" s="78" t="s">
        <v>793</v>
      </c>
      <c r="K402" s="113">
        <f>SUM(K30:K401)</f>
        <v>0</v>
      </c>
      <c r="L402" s="79">
        <f>SUM($L$24:$L$401)</f>
        <v>0</v>
      </c>
      <c r="M402" s="44"/>
    </row>
  </sheetData>
  <sheetProtection sheet="1" formatCells="0" selectLockedCells="1" sort="0" autoFilter="0"/>
  <mergeCells count="2">
    <mergeCell ref="C1:I1"/>
    <mergeCell ref="C2:I2"/>
  </mergeCells>
  <phoneticPr fontId="20" type="noConversion"/>
  <dataValidations count="1">
    <dataValidation type="list" allowBlank="1" showInputMessage="1" showErrorMessage="1" sqref="F15" xr:uid="{D0F88972-37EB-4768-9513-601D164A9C58}">
      <formula1>"[Select One],Yes,No"</formula1>
    </dataValidation>
  </dataValidations>
  <pageMargins left="0.7" right="0.7" top="0.75" bottom="0.75" header="0.3" footer="0.3"/>
  <pageSetup scale="3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281940</xdr:colOff>
                    <xdr:row>2</xdr:row>
                    <xdr:rowOff>182880</xdr:rowOff>
                  </from>
                  <to>
                    <xdr:col>3</xdr:col>
                    <xdr:colOff>38100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F2A7C-4310-4523-91F5-3B605DC14284}">
  <sheetPr codeName="Sheet7">
    <tabColor theme="2" tint="-9.9978637043366805E-2"/>
  </sheetPr>
  <dimension ref="B1:M76"/>
  <sheetViews>
    <sheetView zoomScaleNormal="100" workbookViewId="0">
      <selection activeCell="C2" sqref="C2:I2"/>
    </sheetView>
  </sheetViews>
  <sheetFormatPr defaultRowHeight="14.4" x14ac:dyDescent="0.3"/>
  <cols>
    <col min="1" max="1" width="8.88671875" style="44"/>
    <col min="2" max="2" width="20.77734375" style="44" bestFit="1" customWidth="1"/>
    <col min="3" max="3" width="47.21875" style="44" bestFit="1" customWidth="1"/>
    <col min="4" max="4" width="11.33203125" style="44" customWidth="1"/>
    <col min="5" max="5" width="16.109375" style="44" customWidth="1"/>
    <col min="6" max="6" width="27.44140625" style="46" customWidth="1"/>
    <col min="7" max="7" width="13.77734375" style="46" customWidth="1"/>
    <col min="8" max="8" width="13.6640625" style="46" customWidth="1"/>
    <col min="9" max="9" width="10.6640625" style="46" bestFit="1" customWidth="1"/>
    <col min="10" max="10" width="11.33203125" style="46" customWidth="1"/>
    <col min="11" max="11" width="10.88671875" style="45" customWidth="1"/>
    <col min="12" max="12" width="11.6640625" style="44" customWidth="1"/>
    <col min="13" max="13" width="14.21875" style="44" hidden="1" customWidth="1"/>
    <col min="14" max="16384" width="8.88671875" style="44"/>
  </cols>
  <sheetData>
    <row r="1" spans="2:12" ht="25.8" x14ac:dyDescent="0.5">
      <c r="C1" s="173" t="s">
        <v>1390</v>
      </c>
      <c r="D1" s="173"/>
      <c r="E1" s="173"/>
      <c r="F1" s="173"/>
      <c r="G1" s="173"/>
      <c r="H1" s="173"/>
      <c r="I1" s="173"/>
      <c r="J1" s="54"/>
      <c r="K1" s="54"/>
      <c r="L1" s="57" t="s">
        <v>854</v>
      </c>
    </row>
    <row r="2" spans="2:12" ht="21" x14ac:dyDescent="0.4">
      <c r="C2" s="174" t="s">
        <v>1394</v>
      </c>
      <c r="D2" s="174"/>
      <c r="E2" s="174"/>
      <c r="F2" s="174"/>
      <c r="G2" s="174"/>
      <c r="H2" s="174"/>
      <c r="I2" s="174"/>
      <c r="J2" s="53"/>
      <c r="K2" s="53"/>
      <c r="L2" s="58" t="s">
        <v>855</v>
      </c>
    </row>
    <row r="3" spans="2:12" x14ac:dyDescent="0.3">
      <c r="L3" s="59" t="s">
        <v>806</v>
      </c>
    </row>
    <row r="6" spans="2:12" s="65" customFormat="1" x14ac:dyDescent="0.3">
      <c r="B6" s="66" t="s">
        <v>805</v>
      </c>
      <c r="C6" s="50"/>
      <c r="D6" s="67"/>
      <c r="E6" s="67"/>
      <c r="F6" s="67"/>
      <c r="G6" s="67"/>
      <c r="H6" s="67"/>
      <c r="I6" s="67"/>
      <c r="J6" s="68"/>
      <c r="K6" s="68"/>
      <c r="L6" s="67"/>
    </row>
    <row r="7" spans="2:12" s="65" customFormat="1" x14ac:dyDescent="0.3">
      <c r="B7" s="66" t="s">
        <v>804</v>
      </c>
      <c r="C7" s="47"/>
      <c r="D7" s="67"/>
      <c r="E7" s="67"/>
      <c r="F7" s="67"/>
      <c r="G7" s="67"/>
      <c r="H7" s="67"/>
      <c r="I7" s="67"/>
      <c r="J7" s="67"/>
      <c r="L7" s="70"/>
    </row>
    <row r="8" spans="2:12" s="65" customFormat="1" x14ac:dyDescent="0.3">
      <c r="B8" s="66"/>
      <c r="C8" s="71"/>
      <c r="E8" s="72" t="s">
        <v>865</v>
      </c>
      <c r="F8" s="155"/>
      <c r="G8" s="67"/>
      <c r="H8" s="67"/>
      <c r="I8" s="67"/>
    </row>
    <row r="9" spans="2:12" s="65" customFormat="1" x14ac:dyDescent="0.3">
      <c r="B9" s="66" t="s">
        <v>803</v>
      </c>
      <c r="C9" s="74"/>
      <c r="E9" s="72" t="s">
        <v>857</v>
      </c>
      <c r="F9" s="73"/>
      <c r="G9" s="67"/>
      <c r="H9" s="67"/>
      <c r="I9" s="67"/>
      <c r="K9" s="67"/>
    </row>
    <row r="10" spans="2:12" s="65" customFormat="1" x14ac:dyDescent="0.3">
      <c r="B10" s="66"/>
      <c r="C10" s="69"/>
      <c r="E10" s="72" t="s">
        <v>858</v>
      </c>
      <c r="F10" s="155"/>
      <c r="G10" s="67"/>
      <c r="H10" s="67"/>
      <c r="I10" s="67"/>
      <c r="K10" s="67"/>
    </row>
    <row r="11" spans="2:12" s="65" customFormat="1" x14ac:dyDescent="0.3">
      <c r="B11" s="66"/>
      <c r="C11" s="69"/>
      <c r="E11" s="72" t="s">
        <v>859</v>
      </c>
      <c r="F11" s="155"/>
      <c r="G11" s="67"/>
      <c r="H11" s="67"/>
      <c r="J11" s="67"/>
    </row>
    <row r="12" spans="2:12" s="65" customFormat="1" x14ac:dyDescent="0.3">
      <c r="B12" s="66" t="s">
        <v>802</v>
      </c>
      <c r="C12" s="69"/>
      <c r="E12" s="72" t="s">
        <v>860</v>
      </c>
      <c r="F12" s="89">
        <f>$L76</f>
        <v>0</v>
      </c>
      <c r="G12" s="67"/>
      <c r="H12" s="67"/>
      <c r="J12" s="67"/>
    </row>
    <row r="13" spans="2:12" s="65" customFormat="1" x14ac:dyDescent="0.3">
      <c r="B13" s="66" t="s">
        <v>801</v>
      </c>
      <c r="C13" s="69"/>
      <c r="E13" s="72" t="s">
        <v>861</v>
      </c>
      <c r="F13" s="73"/>
      <c r="G13" s="67"/>
      <c r="H13" s="67"/>
      <c r="J13" s="67"/>
    </row>
    <row r="14" spans="2:12" s="65" customFormat="1" x14ac:dyDescent="0.3">
      <c r="B14" s="66"/>
      <c r="C14" s="69"/>
      <c r="E14" s="72" t="s">
        <v>862</v>
      </c>
      <c r="F14" s="73"/>
      <c r="G14" s="67"/>
      <c r="H14" s="67"/>
      <c r="J14" s="67"/>
    </row>
    <row r="15" spans="2:12" s="65" customFormat="1" x14ac:dyDescent="0.3">
      <c r="B15" s="66"/>
      <c r="C15" s="69"/>
      <c r="E15" s="72" t="s">
        <v>863</v>
      </c>
      <c r="F15" s="73" t="s">
        <v>800</v>
      </c>
      <c r="G15" s="67"/>
      <c r="H15" s="67"/>
      <c r="J15" s="67"/>
    </row>
    <row r="16" spans="2:12" s="65" customFormat="1" x14ac:dyDescent="0.3">
      <c r="B16" s="66" t="s">
        <v>799</v>
      </c>
      <c r="C16" s="69"/>
      <c r="E16" s="72" t="s">
        <v>864</v>
      </c>
      <c r="F16" s="127">
        <f>IF(F15="Yes",5%,0%)</f>
        <v>0</v>
      </c>
      <c r="G16" s="67"/>
      <c r="H16" s="67"/>
      <c r="J16" s="67"/>
    </row>
    <row r="17" spans="2:13" s="65" customFormat="1" x14ac:dyDescent="0.3">
      <c r="B17" s="66" t="s">
        <v>798</v>
      </c>
      <c r="C17" s="69"/>
      <c r="D17" s="67"/>
      <c r="E17" s="67"/>
      <c r="F17" s="67"/>
      <c r="G17" s="67"/>
      <c r="H17" s="67"/>
      <c r="L17" s="67"/>
    </row>
    <row r="18" spans="2:13" s="65" customFormat="1" x14ac:dyDescent="0.3">
      <c r="B18" s="66" t="s">
        <v>797</v>
      </c>
      <c r="C18" s="69"/>
      <c r="F18" s="75" t="s">
        <v>866</v>
      </c>
      <c r="G18" s="67"/>
      <c r="H18" s="67"/>
      <c r="L18" s="67"/>
    </row>
    <row r="19" spans="2:13" s="65" customFormat="1" x14ac:dyDescent="0.3">
      <c r="B19" s="66" t="s">
        <v>796</v>
      </c>
      <c r="C19" s="69"/>
      <c r="F19" s="75" t="s">
        <v>856</v>
      </c>
      <c r="L19" s="67"/>
    </row>
    <row r="20" spans="2:13" s="65" customFormat="1" x14ac:dyDescent="0.3">
      <c r="B20" s="76"/>
      <c r="C20" s="69"/>
      <c r="K20" s="67"/>
    </row>
    <row r="21" spans="2:13" s="65" customFormat="1" ht="15" thickBot="1" x14ac:dyDescent="0.35">
      <c r="L21" s="67"/>
    </row>
    <row r="22" spans="2:13" s="65" customFormat="1" ht="28.2" customHeight="1" x14ac:dyDescent="0.3">
      <c r="B22" s="134" t="s">
        <v>869</v>
      </c>
      <c r="C22" s="135" t="s">
        <v>0</v>
      </c>
      <c r="D22" s="136" t="s">
        <v>871</v>
      </c>
      <c r="E22" s="137" t="s">
        <v>870</v>
      </c>
      <c r="F22" s="138" t="s">
        <v>807</v>
      </c>
      <c r="G22" s="136" t="s">
        <v>795</v>
      </c>
      <c r="H22" s="136" t="s">
        <v>794</v>
      </c>
      <c r="I22" s="91" t="s">
        <v>887</v>
      </c>
      <c r="J22" s="139" t="s">
        <v>884</v>
      </c>
      <c r="K22" s="106" t="s">
        <v>886</v>
      </c>
      <c r="L22" s="140" t="s">
        <v>885</v>
      </c>
      <c r="M22" s="129" t="s">
        <v>867</v>
      </c>
    </row>
    <row r="23" spans="2:13" x14ac:dyDescent="0.3">
      <c r="B23" s="141" t="s">
        <v>951</v>
      </c>
      <c r="C23" s="98" t="s">
        <v>792</v>
      </c>
      <c r="D23" s="98" t="s">
        <v>830</v>
      </c>
      <c r="E23" s="115"/>
      <c r="F23" s="116" t="s">
        <v>819</v>
      </c>
      <c r="G23" s="101">
        <v>0</v>
      </c>
      <c r="H23" s="101">
        <v>0</v>
      </c>
      <c r="I23" s="117">
        <v>1</v>
      </c>
      <c r="J23" s="77"/>
      <c r="K23" s="109">
        <f>Table14[[#This Row],[Cases Ordered]]*Table14[[#This Row],[Units Per Case]]</f>
        <v>0</v>
      </c>
      <c r="L23" s="110">
        <f>_xlfn.IFNA(IF($F$15="Yes",Table14[[#This Row],[Total Units Ordered]]*Table14[[#This Row],[Wholesale]]*0.95,Table14[[#This Row],[Total Units Ordered]]*Table14[[#This Row],[Wholesale]]),0)</f>
        <v>0</v>
      </c>
      <c r="M23" s="130" t="s">
        <v>889</v>
      </c>
    </row>
    <row r="24" spans="2:13" ht="18" x14ac:dyDescent="0.3">
      <c r="B24" s="142"/>
      <c r="C24" s="118" t="s">
        <v>873</v>
      </c>
      <c r="D24" s="119"/>
      <c r="E24" s="120"/>
      <c r="F24" s="121"/>
      <c r="G24" s="122"/>
      <c r="H24" s="123"/>
      <c r="I24" s="122"/>
      <c r="J24" s="88"/>
      <c r="K24" s="114"/>
      <c r="L24" s="143"/>
      <c r="M24" s="152"/>
    </row>
    <row r="25" spans="2:13" x14ac:dyDescent="0.3">
      <c r="B25" s="141" t="s">
        <v>906</v>
      </c>
      <c r="C25" s="98" t="s">
        <v>1370</v>
      </c>
      <c r="D25" s="98" t="s">
        <v>1369</v>
      </c>
      <c r="E25" s="115" t="s">
        <v>434</v>
      </c>
      <c r="F25" s="116" t="s">
        <v>829</v>
      </c>
      <c r="G25" s="101">
        <v>3.75</v>
      </c>
      <c r="H25" s="101">
        <v>5.99</v>
      </c>
      <c r="I25" s="117" t="s">
        <v>17</v>
      </c>
      <c r="J25" s="77"/>
      <c r="K25" s="109">
        <f>Table14[[#This Row],[Cases Ordered]]*Table14[[#This Row],[Units Per Case]]</f>
        <v>0</v>
      </c>
      <c r="L25" s="110">
        <f>_xlfn.IFNA(IF($F$15="Yes",Table14[[#This Row],[Total Units Ordered]]*Table14[[#This Row],[Wholesale]]*0.95,Table14[[#This Row],[Total Units Ordered]]*Table14[[#This Row],[Wholesale]]),0)</f>
        <v>0</v>
      </c>
      <c r="M25" s="130" t="s">
        <v>868</v>
      </c>
    </row>
    <row r="26" spans="2:13" x14ac:dyDescent="0.3">
      <c r="B26" s="141" t="s">
        <v>907</v>
      </c>
      <c r="C26" s="98" t="s">
        <v>1212</v>
      </c>
      <c r="D26" s="98" t="s">
        <v>167</v>
      </c>
      <c r="E26" s="115" t="s">
        <v>168</v>
      </c>
      <c r="F26" s="116" t="s">
        <v>819</v>
      </c>
      <c r="G26" s="101">
        <v>2.85</v>
      </c>
      <c r="H26" s="101">
        <v>0</v>
      </c>
      <c r="I26" s="117" t="s">
        <v>17</v>
      </c>
      <c r="J26" s="77"/>
      <c r="K26" s="109">
        <f>Table14[[#This Row],[Cases Ordered]]*Table14[[#This Row],[Units Per Case]]</f>
        <v>0</v>
      </c>
      <c r="L26" s="110">
        <f>_xlfn.IFNA(IF($F$15="Yes",Table14[[#This Row],[Total Units Ordered]]*Table14[[#This Row],[Wholesale]]*0.95,Table14[[#This Row],[Total Units Ordered]]*Table14[[#This Row],[Wholesale]]),0)</f>
        <v>0</v>
      </c>
      <c r="M26" s="130" t="s">
        <v>868</v>
      </c>
    </row>
    <row r="27" spans="2:13" x14ac:dyDescent="0.3">
      <c r="B27" s="141" t="s">
        <v>907</v>
      </c>
      <c r="C27" s="98" t="s">
        <v>1213</v>
      </c>
      <c r="D27" s="98" t="s">
        <v>180</v>
      </c>
      <c r="E27" s="115" t="s">
        <v>168</v>
      </c>
      <c r="F27" s="116" t="s">
        <v>829</v>
      </c>
      <c r="G27" s="101">
        <v>2.85</v>
      </c>
      <c r="H27" s="101">
        <v>0</v>
      </c>
      <c r="I27" s="117" t="s">
        <v>17</v>
      </c>
      <c r="J27" s="77"/>
      <c r="K27" s="109">
        <f>Table14[[#This Row],[Cases Ordered]]*Table14[[#This Row],[Units Per Case]]</f>
        <v>0</v>
      </c>
      <c r="L27" s="110">
        <f>_xlfn.IFNA(IF($F$15="Yes",Table14[[#This Row],[Total Units Ordered]]*Table14[[#This Row],[Wholesale]]*0.95,Table14[[#This Row],[Total Units Ordered]]*Table14[[#This Row],[Wholesale]]),0)</f>
        <v>0</v>
      </c>
      <c r="M27" s="130" t="s">
        <v>868</v>
      </c>
    </row>
    <row r="28" spans="2:13" x14ac:dyDescent="0.3">
      <c r="B28" s="141" t="s">
        <v>907</v>
      </c>
      <c r="C28" s="98" t="s">
        <v>1214</v>
      </c>
      <c r="D28" s="98" t="s">
        <v>169</v>
      </c>
      <c r="E28" s="115" t="s">
        <v>168</v>
      </c>
      <c r="F28" s="116" t="s">
        <v>829</v>
      </c>
      <c r="G28" s="101">
        <v>2.85</v>
      </c>
      <c r="H28" s="101">
        <v>0</v>
      </c>
      <c r="I28" s="117" t="s">
        <v>20</v>
      </c>
      <c r="J28" s="77"/>
      <c r="K28" s="109">
        <f>Table14[[#This Row],[Cases Ordered]]*Table14[[#This Row],[Units Per Case]]</f>
        <v>0</v>
      </c>
      <c r="L28" s="110">
        <f>_xlfn.IFNA(IF($F$15="Yes",Table14[[#This Row],[Total Units Ordered]]*Table14[[#This Row],[Wholesale]]*0.95,Table14[[#This Row],[Total Units Ordered]]*Table14[[#This Row],[Wholesale]]),0)</f>
        <v>0</v>
      </c>
      <c r="M28" s="130" t="s">
        <v>868</v>
      </c>
    </row>
    <row r="29" spans="2:13" x14ac:dyDescent="0.3">
      <c r="B29" s="141" t="s">
        <v>907</v>
      </c>
      <c r="C29" s="98" t="s">
        <v>1215</v>
      </c>
      <c r="D29" s="98" t="s">
        <v>173</v>
      </c>
      <c r="E29" s="115" t="s">
        <v>5</v>
      </c>
      <c r="F29" s="116" t="s">
        <v>819</v>
      </c>
      <c r="G29" s="101">
        <v>85.54</v>
      </c>
      <c r="H29" s="101">
        <v>0</v>
      </c>
      <c r="I29" s="117" t="s">
        <v>6</v>
      </c>
      <c r="J29" s="77"/>
      <c r="K29" s="109">
        <f>Table14[[#This Row],[Cases Ordered]]*Table14[[#This Row],[Units Per Case]]</f>
        <v>0</v>
      </c>
      <c r="L29" s="110">
        <f>_xlfn.IFNA(IF($F$15="Yes",Table14[[#This Row],[Total Units Ordered]]*Table14[[#This Row],[Wholesale]]*0.95,Table14[[#This Row],[Total Units Ordered]]*Table14[[#This Row],[Wholesale]]),0)</f>
        <v>0</v>
      </c>
      <c r="M29" s="130" t="s">
        <v>890</v>
      </c>
    </row>
    <row r="30" spans="2:13" x14ac:dyDescent="0.3">
      <c r="B30" s="141" t="s">
        <v>907</v>
      </c>
      <c r="C30" s="98" t="s">
        <v>1216</v>
      </c>
      <c r="D30" s="98" t="s">
        <v>417</v>
      </c>
      <c r="E30" s="115" t="s">
        <v>5</v>
      </c>
      <c r="F30" s="116" t="s">
        <v>829</v>
      </c>
      <c r="G30" s="101">
        <v>85.54</v>
      </c>
      <c r="H30" s="101">
        <v>0</v>
      </c>
      <c r="I30" s="117" t="s">
        <v>6</v>
      </c>
      <c r="J30" s="77"/>
      <c r="K30" s="109">
        <f>Table14[[#This Row],[Cases Ordered]]*Table14[[#This Row],[Units Per Case]]</f>
        <v>0</v>
      </c>
      <c r="L30" s="110">
        <f>_xlfn.IFNA(IF($F$15="Yes",Table14[[#This Row],[Total Units Ordered]]*Table14[[#This Row],[Wholesale]]*0.95,Table14[[#This Row],[Total Units Ordered]]*Table14[[#This Row],[Wholesale]]),0)</f>
        <v>0</v>
      </c>
      <c r="M30" s="130" t="s">
        <v>890</v>
      </c>
    </row>
    <row r="31" spans="2:13" x14ac:dyDescent="0.3">
      <c r="B31" s="141" t="s">
        <v>908</v>
      </c>
      <c r="C31" s="98" t="s">
        <v>1217</v>
      </c>
      <c r="D31" s="98" t="s">
        <v>174</v>
      </c>
      <c r="E31" s="115" t="s">
        <v>175</v>
      </c>
      <c r="F31" s="116" t="s">
        <v>829</v>
      </c>
      <c r="G31" s="101">
        <v>2.85</v>
      </c>
      <c r="H31" s="101">
        <v>0</v>
      </c>
      <c r="I31" s="117" t="s">
        <v>17</v>
      </c>
      <c r="J31" s="77"/>
      <c r="K31" s="109">
        <f>Table14[[#This Row],[Cases Ordered]]*Table14[[#This Row],[Units Per Case]]</f>
        <v>0</v>
      </c>
      <c r="L31" s="110">
        <f>_xlfn.IFNA(IF($F$15="Yes",Table14[[#This Row],[Total Units Ordered]]*Table14[[#This Row],[Wholesale]]*0.95,Table14[[#This Row],[Total Units Ordered]]*Table14[[#This Row],[Wholesale]]),0)</f>
        <v>0</v>
      </c>
      <c r="M31" s="130" t="s">
        <v>868</v>
      </c>
    </row>
    <row r="32" spans="2:13" x14ac:dyDescent="0.3">
      <c r="B32" s="141" t="s">
        <v>908</v>
      </c>
      <c r="C32" s="98" t="s">
        <v>1218</v>
      </c>
      <c r="D32" s="98" t="s">
        <v>418</v>
      </c>
      <c r="E32" s="115" t="s">
        <v>175</v>
      </c>
      <c r="F32" s="116" t="s">
        <v>829</v>
      </c>
      <c r="G32" s="101">
        <v>2.85</v>
      </c>
      <c r="H32" s="101">
        <v>0</v>
      </c>
      <c r="I32" s="117" t="s">
        <v>17</v>
      </c>
      <c r="J32" s="77"/>
      <c r="K32" s="109">
        <f>Table14[[#This Row],[Cases Ordered]]*Table14[[#This Row],[Units Per Case]]</f>
        <v>0</v>
      </c>
      <c r="L32" s="110">
        <f>_xlfn.IFNA(IF($F$15="Yes",Table14[[#This Row],[Total Units Ordered]]*Table14[[#This Row],[Wholesale]]*0.95,Table14[[#This Row],[Total Units Ordered]]*Table14[[#This Row],[Wholesale]]),0)</f>
        <v>0</v>
      </c>
      <c r="M32" s="130" t="s">
        <v>868</v>
      </c>
    </row>
    <row r="33" spans="2:13" x14ac:dyDescent="0.3">
      <c r="B33" s="141" t="s">
        <v>908</v>
      </c>
      <c r="C33" s="98" t="s">
        <v>1219</v>
      </c>
      <c r="D33" s="98" t="s">
        <v>161</v>
      </c>
      <c r="E33" s="115" t="s">
        <v>162</v>
      </c>
      <c r="F33" s="116" t="s">
        <v>829</v>
      </c>
      <c r="G33" s="101">
        <v>2.85</v>
      </c>
      <c r="H33" s="101">
        <v>0</v>
      </c>
      <c r="I33" s="117" t="s">
        <v>17</v>
      </c>
      <c r="J33" s="77"/>
      <c r="K33" s="109">
        <f>Table14[[#This Row],[Cases Ordered]]*Table14[[#This Row],[Units Per Case]]</f>
        <v>0</v>
      </c>
      <c r="L33" s="110">
        <f>_xlfn.IFNA(IF($F$15="Yes",Table14[[#This Row],[Total Units Ordered]]*Table14[[#This Row],[Wholesale]]*0.95,Table14[[#This Row],[Total Units Ordered]]*Table14[[#This Row],[Wholesale]]),0)</f>
        <v>0</v>
      </c>
      <c r="M33" s="130" t="s">
        <v>868</v>
      </c>
    </row>
    <row r="34" spans="2:13" x14ac:dyDescent="0.3">
      <c r="B34" s="141" t="s">
        <v>908</v>
      </c>
      <c r="C34" s="98" t="s">
        <v>1220</v>
      </c>
      <c r="D34" s="98" t="s">
        <v>170</v>
      </c>
      <c r="E34" s="115" t="s">
        <v>162</v>
      </c>
      <c r="F34" s="116" t="s">
        <v>819</v>
      </c>
      <c r="G34" s="101">
        <v>2.85</v>
      </c>
      <c r="H34" s="101">
        <v>0</v>
      </c>
      <c r="I34" s="117" t="s">
        <v>17</v>
      </c>
      <c r="J34" s="77"/>
      <c r="K34" s="109">
        <f>Table14[[#This Row],[Cases Ordered]]*Table14[[#This Row],[Units Per Case]]</f>
        <v>0</v>
      </c>
      <c r="L34" s="110">
        <f>_xlfn.IFNA(IF($F$15="Yes",Table14[[#This Row],[Total Units Ordered]]*Table14[[#This Row],[Wholesale]]*0.95,Table14[[#This Row],[Total Units Ordered]]*Table14[[#This Row],[Wholesale]]),0)</f>
        <v>0</v>
      </c>
      <c r="M34" s="130" t="s">
        <v>868</v>
      </c>
    </row>
    <row r="35" spans="2:13" x14ac:dyDescent="0.3">
      <c r="B35" s="141" t="s">
        <v>908</v>
      </c>
      <c r="C35" s="98" t="s">
        <v>1221</v>
      </c>
      <c r="D35" s="98" t="s">
        <v>163</v>
      </c>
      <c r="E35" s="115" t="s">
        <v>162</v>
      </c>
      <c r="F35" s="116" t="s">
        <v>829</v>
      </c>
      <c r="G35" s="101">
        <v>2.85</v>
      </c>
      <c r="H35" s="101">
        <v>0</v>
      </c>
      <c r="I35" s="117" t="s">
        <v>20</v>
      </c>
      <c r="J35" s="77"/>
      <c r="K35" s="109">
        <f>Table14[[#This Row],[Cases Ordered]]*Table14[[#This Row],[Units Per Case]]</f>
        <v>0</v>
      </c>
      <c r="L35" s="110">
        <f>_xlfn.IFNA(IF($F$15="Yes",Table14[[#This Row],[Total Units Ordered]]*Table14[[#This Row],[Wholesale]]*0.95,Table14[[#This Row],[Total Units Ordered]]*Table14[[#This Row],[Wholesale]]),0)</f>
        <v>0</v>
      </c>
      <c r="M35" s="130" t="s">
        <v>868</v>
      </c>
    </row>
    <row r="36" spans="2:13" x14ac:dyDescent="0.3">
      <c r="B36" s="141" t="s">
        <v>909</v>
      </c>
      <c r="C36" s="98" t="s">
        <v>1222</v>
      </c>
      <c r="D36" s="98" t="s">
        <v>181</v>
      </c>
      <c r="E36" s="115" t="s">
        <v>166</v>
      </c>
      <c r="F36" s="116" t="s">
        <v>819</v>
      </c>
      <c r="G36" s="101">
        <v>2.85</v>
      </c>
      <c r="H36" s="101">
        <v>0</v>
      </c>
      <c r="I36" s="117" t="s">
        <v>17</v>
      </c>
      <c r="J36" s="77"/>
      <c r="K36" s="109">
        <f>Table14[[#This Row],[Cases Ordered]]*Table14[[#This Row],[Units Per Case]]</f>
        <v>0</v>
      </c>
      <c r="L36" s="110">
        <f>_xlfn.IFNA(IF($F$15="Yes",Table14[[#This Row],[Total Units Ordered]]*Table14[[#This Row],[Wholesale]]*0.95,Table14[[#This Row],[Total Units Ordered]]*Table14[[#This Row],[Wholesale]]),0)</f>
        <v>0</v>
      </c>
      <c r="M36" s="130" t="s">
        <v>868</v>
      </c>
    </row>
    <row r="37" spans="2:13" x14ac:dyDescent="0.3">
      <c r="B37" s="141" t="s">
        <v>909</v>
      </c>
      <c r="C37" s="98" t="s">
        <v>1223</v>
      </c>
      <c r="D37" s="98" t="s">
        <v>165</v>
      </c>
      <c r="E37" s="115" t="s">
        <v>166</v>
      </c>
      <c r="F37" s="116" t="s">
        <v>829</v>
      </c>
      <c r="G37" s="101">
        <v>2.85</v>
      </c>
      <c r="H37" s="101">
        <v>0</v>
      </c>
      <c r="I37" s="117" t="s">
        <v>17</v>
      </c>
      <c r="J37" s="77"/>
      <c r="K37" s="109">
        <f>Table14[[#This Row],[Cases Ordered]]*Table14[[#This Row],[Units Per Case]]</f>
        <v>0</v>
      </c>
      <c r="L37" s="110">
        <f>_xlfn.IFNA(IF($F$15="Yes",Table14[[#This Row],[Total Units Ordered]]*Table14[[#This Row],[Wholesale]]*0.95,Table14[[#This Row],[Total Units Ordered]]*Table14[[#This Row],[Wholesale]]),0)</f>
        <v>0</v>
      </c>
      <c r="M37" s="130" t="s">
        <v>868</v>
      </c>
    </row>
    <row r="38" spans="2:13" x14ac:dyDescent="0.3">
      <c r="B38" s="141" t="s">
        <v>909</v>
      </c>
      <c r="C38" s="98" t="s">
        <v>1224</v>
      </c>
      <c r="D38" s="98" t="s">
        <v>171</v>
      </c>
      <c r="E38" s="115" t="s">
        <v>166</v>
      </c>
      <c r="F38" s="116" t="s">
        <v>829</v>
      </c>
      <c r="G38" s="101">
        <v>2.85</v>
      </c>
      <c r="H38" s="101">
        <v>0</v>
      </c>
      <c r="I38" s="117" t="s">
        <v>20</v>
      </c>
      <c r="J38" s="77"/>
      <c r="K38" s="109">
        <f>Table14[[#This Row],[Cases Ordered]]*Table14[[#This Row],[Units Per Case]]</f>
        <v>0</v>
      </c>
      <c r="L38" s="110">
        <f>_xlfn.IFNA(IF($F$15="Yes",Table14[[#This Row],[Total Units Ordered]]*Table14[[#This Row],[Wholesale]]*0.95,Table14[[#This Row],[Total Units Ordered]]*Table14[[#This Row],[Wholesale]]),0)</f>
        <v>0</v>
      </c>
      <c r="M38" s="130" t="s">
        <v>868</v>
      </c>
    </row>
    <row r="39" spans="2:13" x14ac:dyDescent="0.3">
      <c r="B39" s="141" t="s">
        <v>909</v>
      </c>
      <c r="C39" s="98" t="s">
        <v>1225</v>
      </c>
      <c r="D39" s="98" t="s">
        <v>825</v>
      </c>
      <c r="E39" s="115" t="s">
        <v>812</v>
      </c>
      <c r="F39" s="116" t="s">
        <v>829</v>
      </c>
      <c r="G39" s="101">
        <v>3.7</v>
      </c>
      <c r="H39" s="101">
        <v>0</v>
      </c>
      <c r="I39" s="117">
        <v>12</v>
      </c>
      <c r="J39" s="77"/>
      <c r="K39" s="109">
        <f>Table14[[#This Row],[Cases Ordered]]*Table14[[#This Row],[Units Per Case]]</f>
        <v>0</v>
      </c>
      <c r="L39" s="110">
        <f>_xlfn.IFNA(IF($F$15="Yes",Table14[[#This Row],[Total Units Ordered]]*Table14[[#This Row],[Wholesale]]*0.95,Table14[[#This Row],[Total Units Ordered]]*Table14[[#This Row],[Wholesale]]),0)</f>
        <v>0</v>
      </c>
      <c r="M39" s="130" t="s">
        <v>868</v>
      </c>
    </row>
    <row r="40" spans="2:13" x14ac:dyDescent="0.3">
      <c r="B40" s="141" t="s">
        <v>909</v>
      </c>
      <c r="C40" s="98" t="s">
        <v>1226</v>
      </c>
      <c r="D40" s="98" t="s">
        <v>826</v>
      </c>
      <c r="E40" s="115" t="s">
        <v>812</v>
      </c>
      <c r="F40" s="116" t="s">
        <v>829</v>
      </c>
      <c r="G40" s="101">
        <v>3.7</v>
      </c>
      <c r="H40" s="101">
        <v>0</v>
      </c>
      <c r="I40" s="117">
        <v>12</v>
      </c>
      <c r="J40" s="77"/>
      <c r="K40" s="109">
        <f>Table14[[#This Row],[Cases Ordered]]*Table14[[#This Row],[Units Per Case]]</f>
        <v>0</v>
      </c>
      <c r="L40" s="110">
        <f>_xlfn.IFNA(IF($F$15="Yes",Table14[[#This Row],[Total Units Ordered]]*Table14[[#This Row],[Wholesale]]*0.95,Table14[[#This Row],[Total Units Ordered]]*Table14[[#This Row],[Wholesale]]),0)</f>
        <v>0</v>
      </c>
      <c r="M40" s="130" t="s">
        <v>868</v>
      </c>
    </row>
    <row r="41" spans="2:13" ht="18" x14ac:dyDescent="0.3">
      <c r="B41" s="142"/>
      <c r="C41" s="118" t="s">
        <v>874</v>
      </c>
      <c r="D41" s="119"/>
      <c r="E41" s="120"/>
      <c r="F41" s="121"/>
      <c r="G41" s="122"/>
      <c r="H41" s="123"/>
      <c r="I41" s="122"/>
      <c r="J41" s="88"/>
      <c r="K41" s="114"/>
      <c r="L41" s="143"/>
      <c r="M41" s="152"/>
    </row>
    <row r="42" spans="2:13" x14ac:dyDescent="0.3">
      <c r="B42" s="141" t="s">
        <v>913</v>
      </c>
      <c r="C42" s="98" t="s">
        <v>1230</v>
      </c>
      <c r="D42" s="98" t="s">
        <v>226</v>
      </c>
      <c r="E42" s="115" t="s">
        <v>196</v>
      </c>
      <c r="F42" s="116" t="s">
        <v>819</v>
      </c>
      <c r="G42" s="101">
        <v>3.6</v>
      </c>
      <c r="H42" s="101">
        <v>0</v>
      </c>
      <c r="I42" s="117" t="s">
        <v>9</v>
      </c>
      <c r="J42" s="77"/>
      <c r="K42" s="109">
        <f>Table14[[#This Row],[Cases Ordered]]*Table14[[#This Row],[Units Per Case]]</f>
        <v>0</v>
      </c>
      <c r="L42" s="110">
        <f>_xlfn.IFNA(IF($F$15="Yes",Table14[[#This Row],[Total Units Ordered]]*Table14[[#This Row],[Wholesale]]*0.95,Table14[[#This Row],[Total Units Ordered]]*Table14[[#This Row],[Wholesale]]),0)</f>
        <v>0</v>
      </c>
      <c r="M42" s="130" t="s">
        <v>868</v>
      </c>
    </row>
    <row r="43" spans="2:13" x14ac:dyDescent="0.3">
      <c r="B43" s="141" t="s">
        <v>913</v>
      </c>
      <c r="C43" s="98" t="s">
        <v>1231</v>
      </c>
      <c r="D43" s="98" t="s">
        <v>832</v>
      </c>
      <c r="E43" s="115" t="s">
        <v>236</v>
      </c>
      <c r="F43" s="116" t="s">
        <v>819</v>
      </c>
      <c r="G43" s="101">
        <v>5.83</v>
      </c>
      <c r="H43" s="101">
        <v>10.99</v>
      </c>
      <c r="I43" s="117" t="s">
        <v>8</v>
      </c>
      <c r="J43" s="77"/>
      <c r="K43" s="109">
        <f>Table14[[#This Row],[Cases Ordered]]*Table14[[#This Row],[Units Per Case]]</f>
        <v>0</v>
      </c>
      <c r="L43" s="110">
        <f>_xlfn.IFNA(IF($F$15="Yes",Table14[[#This Row],[Total Units Ordered]]*Table14[[#This Row],[Wholesale]]*0.95,Table14[[#This Row],[Total Units Ordered]]*Table14[[#This Row],[Wholesale]]),0)</f>
        <v>0</v>
      </c>
      <c r="M43" s="130" t="s">
        <v>868</v>
      </c>
    </row>
    <row r="44" spans="2:13" x14ac:dyDescent="0.3">
      <c r="B44" s="141" t="s">
        <v>913</v>
      </c>
      <c r="C44" s="98" t="s">
        <v>1232</v>
      </c>
      <c r="D44" s="98" t="s">
        <v>420</v>
      </c>
      <c r="E44" s="115" t="s">
        <v>200</v>
      </c>
      <c r="F44" s="116" t="s">
        <v>829</v>
      </c>
      <c r="G44" s="101">
        <v>3.6</v>
      </c>
      <c r="H44" s="101">
        <v>0</v>
      </c>
      <c r="I44" s="117" t="s">
        <v>17</v>
      </c>
      <c r="J44" s="77"/>
      <c r="K44" s="109">
        <f>Table14[[#This Row],[Cases Ordered]]*Table14[[#This Row],[Units Per Case]]</f>
        <v>0</v>
      </c>
      <c r="L44" s="110">
        <f>_xlfn.IFNA(IF($F$15="Yes",Table14[[#This Row],[Total Units Ordered]]*Table14[[#This Row],[Wholesale]]*0.95,Table14[[#This Row],[Total Units Ordered]]*Table14[[#This Row],[Wholesale]]),0)</f>
        <v>0</v>
      </c>
      <c r="M44" s="130" t="s">
        <v>868</v>
      </c>
    </row>
    <row r="45" spans="2:13" x14ac:dyDescent="0.3">
      <c r="B45" s="141" t="s">
        <v>913</v>
      </c>
      <c r="C45" s="98" t="s">
        <v>1233</v>
      </c>
      <c r="D45" s="98" t="s">
        <v>204</v>
      </c>
      <c r="E45" s="115" t="s">
        <v>200</v>
      </c>
      <c r="F45" s="116" t="s">
        <v>829</v>
      </c>
      <c r="G45" s="101">
        <v>3.6</v>
      </c>
      <c r="H45" s="101">
        <v>0</v>
      </c>
      <c r="I45" s="117" t="s">
        <v>17</v>
      </c>
      <c r="J45" s="77"/>
      <c r="K45" s="109">
        <f>Table14[[#This Row],[Cases Ordered]]*Table14[[#This Row],[Units Per Case]]</f>
        <v>0</v>
      </c>
      <c r="L45" s="110">
        <f>_xlfn.IFNA(IF($F$15="Yes",Table14[[#This Row],[Total Units Ordered]]*Table14[[#This Row],[Wholesale]]*0.95,Table14[[#This Row],[Total Units Ordered]]*Table14[[#This Row],[Wholesale]]),0)</f>
        <v>0</v>
      </c>
      <c r="M45" s="130" t="s">
        <v>868</v>
      </c>
    </row>
    <row r="46" spans="2:13" x14ac:dyDescent="0.3">
      <c r="B46" s="141" t="s">
        <v>913</v>
      </c>
      <c r="C46" s="98" t="s">
        <v>1234</v>
      </c>
      <c r="D46" s="98" t="s">
        <v>833</v>
      </c>
      <c r="E46" s="115" t="s">
        <v>191</v>
      </c>
      <c r="F46" s="116" t="s">
        <v>819</v>
      </c>
      <c r="G46" s="101">
        <v>3.6</v>
      </c>
      <c r="H46" s="101">
        <v>6.99</v>
      </c>
      <c r="I46" s="117" t="s">
        <v>8</v>
      </c>
      <c r="J46" s="77"/>
      <c r="K46" s="109">
        <f>Table14[[#This Row],[Cases Ordered]]*Table14[[#This Row],[Units Per Case]]</f>
        <v>0</v>
      </c>
      <c r="L46" s="110">
        <f>_xlfn.IFNA(IF($F$15="Yes",Table14[[#This Row],[Total Units Ordered]]*Table14[[#This Row],[Wholesale]]*0.95,Table14[[#This Row],[Total Units Ordered]]*Table14[[#This Row],[Wholesale]]),0)</f>
        <v>0</v>
      </c>
      <c r="M46" s="130" t="s">
        <v>868</v>
      </c>
    </row>
    <row r="47" spans="2:13" x14ac:dyDescent="0.3">
      <c r="B47" s="141" t="s">
        <v>913</v>
      </c>
      <c r="C47" s="98" t="s">
        <v>1235</v>
      </c>
      <c r="D47" s="98" t="s">
        <v>834</v>
      </c>
      <c r="E47" s="115" t="s">
        <v>208</v>
      </c>
      <c r="F47" s="116" t="s">
        <v>819</v>
      </c>
      <c r="G47" s="101">
        <v>4.72</v>
      </c>
      <c r="H47" s="101">
        <v>8.7899999999999991</v>
      </c>
      <c r="I47" s="117" t="s">
        <v>835</v>
      </c>
      <c r="J47" s="77"/>
      <c r="K47" s="109">
        <f>Table14[[#This Row],[Cases Ordered]]*Table14[[#This Row],[Units Per Case]]</f>
        <v>0</v>
      </c>
      <c r="L47" s="110">
        <f>_xlfn.IFNA(IF($F$15="Yes",Table14[[#This Row],[Total Units Ordered]]*Table14[[#This Row],[Wholesale]]*0.95,Table14[[#This Row],[Total Units Ordered]]*Table14[[#This Row],[Wholesale]]),0)</f>
        <v>0</v>
      </c>
      <c r="M47" s="130" t="s">
        <v>868</v>
      </c>
    </row>
    <row r="48" spans="2:13" x14ac:dyDescent="0.3">
      <c r="B48" s="141" t="s">
        <v>913</v>
      </c>
      <c r="C48" s="98" t="s">
        <v>1236</v>
      </c>
      <c r="D48" s="98" t="s">
        <v>827</v>
      </c>
      <c r="E48" s="115" t="s">
        <v>208</v>
      </c>
      <c r="F48" s="116" t="s">
        <v>829</v>
      </c>
      <c r="G48" s="101">
        <v>4.72</v>
      </c>
      <c r="H48" s="101">
        <v>0</v>
      </c>
      <c r="I48" s="117">
        <v>24</v>
      </c>
      <c r="J48" s="77"/>
      <c r="K48" s="109">
        <f>Table14[[#This Row],[Cases Ordered]]*Table14[[#This Row],[Units Per Case]]</f>
        <v>0</v>
      </c>
      <c r="L48" s="110">
        <f>_xlfn.IFNA(IF($F$15="Yes",Table14[[#This Row],[Total Units Ordered]]*Table14[[#This Row],[Wholesale]]*0.95,Table14[[#This Row],[Total Units Ordered]]*Table14[[#This Row],[Wholesale]]),0)</f>
        <v>0</v>
      </c>
      <c r="M48" s="130" t="s">
        <v>868</v>
      </c>
    </row>
    <row r="49" spans="2:13" x14ac:dyDescent="0.3">
      <c r="B49" s="141" t="s">
        <v>913</v>
      </c>
      <c r="C49" s="98" t="s">
        <v>1237</v>
      </c>
      <c r="D49" s="98" t="s">
        <v>828</v>
      </c>
      <c r="E49" s="115" t="s">
        <v>208</v>
      </c>
      <c r="F49" s="116" t="s">
        <v>829</v>
      </c>
      <c r="G49" s="101">
        <v>4.72</v>
      </c>
      <c r="H49" s="101">
        <v>0</v>
      </c>
      <c r="I49" s="117">
        <v>24</v>
      </c>
      <c r="J49" s="77"/>
      <c r="K49" s="109">
        <f>Table14[[#This Row],[Cases Ordered]]*Table14[[#This Row],[Units Per Case]]</f>
        <v>0</v>
      </c>
      <c r="L49" s="110">
        <f>_xlfn.IFNA(IF($F$15="Yes",Table14[[#This Row],[Total Units Ordered]]*Table14[[#This Row],[Wholesale]]*0.95,Table14[[#This Row],[Total Units Ordered]]*Table14[[#This Row],[Wholesale]]),0)</f>
        <v>0</v>
      </c>
      <c r="M49" s="130" t="s">
        <v>868</v>
      </c>
    </row>
    <row r="50" spans="2:13" x14ac:dyDescent="0.3">
      <c r="B50" s="141" t="s">
        <v>913</v>
      </c>
      <c r="C50" s="98" t="s">
        <v>1238</v>
      </c>
      <c r="D50" s="98" t="s">
        <v>213</v>
      </c>
      <c r="E50" s="115" t="s">
        <v>214</v>
      </c>
      <c r="F50" s="116" t="s">
        <v>829</v>
      </c>
      <c r="G50" s="101">
        <v>2.4900000000000002</v>
      </c>
      <c r="H50" s="101">
        <v>0</v>
      </c>
      <c r="I50" s="117" t="s">
        <v>9</v>
      </c>
      <c r="J50" s="77"/>
      <c r="K50" s="109">
        <f>Table14[[#This Row],[Cases Ordered]]*Table14[[#This Row],[Units Per Case]]</f>
        <v>0</v>
      </c>
      <c r="L50" s="110">
        <f>_xlfn.IFNA(IF($F$15="Yes",Table14[[#This Row],[Total Units Ordered]]*Table14[[#This Row],[Wholesale]]*0.95,Table14[[#This Row],[Total Units Ordered]]*Table14[[#This Row],[Wholesale]]),0)</f>
        <v>0</v>
      </c>
      <c r="M50" s="130" t="s">
        <v>868</v>
      </c>
    </row>
    <row r="51" spans="2:13" x14ac:dyDescent="0.3">
      <c r="B51" s="141" t="s">
        <v>910</v>
      </c>
      <c r="C51" s="98" t="s">
        <v>1227</v>
      </c>
      <c r="D51" s="98" t="s">
        <v>197</v>
      </c>
      <c r="E51" s="115" t="s">
        <v>198</v>
      </c>
      <c r="F51" s="116" t="s">
        <v>819</v>
      </c>
      <c r="G51" s="101">
        <v>5.82</v>
      </c>
      <c r="H51" s="101">
        <v>0</v>
      </c>
      <c r="I51" s="117" t="s">
        <v>17</v>
      </c>
      <c r="J51" s="77"/>
      <c r="K51" s="109">
        <f>Table14[[#This Row],[Cases Ordered]]*Table14[[#This Row],[Units Per Case]]</f>
        <v>0</v>
      </c>
      <c r="L51" s="110">
        <f>_xlfn.IFNA(IF($F$15="Yes",Table14[[#This Row],[Total Units Ordered]]*Table14[[#This Row],[Wholesale]]*0.95,Table14[[#This Row],[Total Units Ordered]]*Table14[[#This Row],[Wholesale]]),0)</f>
        <v>0</v>
      </c>
      <c r="M51" s="130" t="s">
        <v>868</v>
      </c>
    </row>
    <row r="52" spans="2:13" x14ac:dyDescent="0.3">
      <c r="B52" s="141" t="s">
        <v>910</v>
      </c>
      <c r="C52" s="98" t="s">
        <v>1228</v>
      </c>
      <c r="D52" s="98" t="s">
        <v>419</v>
      </c>
      <c r="E52" s="115" t="s">
        <v>188</v>
      </c>
      <c r="F52" s="116" t="s">
        <v>829</v>
      </c>
      <c r="G52" s="101">
        <v>93.02</v>
      </c>
      <c r="H52" s="101">
        <v>0</v>
      </c>
      <c r="I52" s="117" t="s">
        <v>6</v>
      </c>
      <c r="J52" s="77"/>
      <c r="K52" s="109">
        <f>Table14[[#This Row],[Cases Ordered]]*Table14[[#This Row],[Units Per Case]]</f>
        <v>0</v>
      </c>
      <c r="L52" s="110">
        <f>_xlfn.IFNA(IF($F$15="Yes",Table14[[#This Row],[Total Units Ordered]]*Table14[[#This Row],[Wholesale]]*0.95,Table14[[#This Row],[Total Units Ordered]]*Table14[[#This Row],[Wholesale]]),0)</f>
        <v>0</v>
      </c>
      <c r="M52" s="130" t="s">
        <v>890</v>
      </c>
    </row>
    <row r="53" spans="2:13" x14ac:dyDescent="0.3">
      <c r="B53" s="141" t="s">
        <v>910</v>
      </c>
      <c r="C53" s="98" t="s">
        <v>1229</v>
      </c>
      <c r="D53" s="98" t="s">
        <v>209</v>
      </c>
      <c r="E53" s="115" t="s">
        <v>198</v>
      </c>
      <c r="F53" s="116" t="s">
        <v>831</v>
      </c>
      <c r="G53" s="101">
        <v>5.82</v>
      </c>
      <c r="H53" s="101">
        <v>0</v>
      </c>
      <c r="I53" s="117" t="s">
        <v>17</v>
      </c>
      <c r="J53" s="77"/>
      <c r="K53" s="109">
        <f>Table14[[#This Row],[Cases Ordered]]*Table14[[#This Row],[Units Per Case]]</f>
        <v>0</v>
      </c>
      <c r="L53" s="110">
        <f>_xlfn.IFNA(IF($F$15="Yes",Table14[[#This Row],[Total Units Ordered]]*Table14[[#This Row],[Wholesale]]*0.95,Table14[[#This Row],[Total Units Ordered]]*Table14[[#This Row],[Wholesale]]),0)</f>
        <v>0</v>
      </c>
      <c r="M53" s="130" t="s">
        <v>868</v>
      </c>
    </row>
    <row r="54" spans="2:13" x14ac:dyDescent="0.3">
      <c r="B54" s="141" t="s">
        <v>915</v>
      </c>
      <c r="C54" s="98" t="s">
        <v>1239</v>
      </c>
      <c r="D54" s="98" t="s">
        <v>836</v>
      </c>
      <c r="E54" s="115" t="s">
        <v>837</v>
      </c>
      <c r="F54" s="116" t="s">
        <v>829</v>
      </c>
      <c r="G54" s="101">
        <v>84</v>
      </c>
      <c r="H54" s="101">
        <v>164.85</v>
      </c>
      <c r="I54" s="117" t="s">
        <v>6</v>
      </c>
      <c r="J54" s="77"/>
      <c r="K54" s="109">
        <f>Table14[[#This Row],[Cases Ordered]]*Table14[[#This Row],[Units Per Case]]</f>
        <v>0</v>
      </c>
      <c r="L54" s="110">
        <f>_xlfn.IFNA(IF($F$15="Yes",Table14[[#This Row],[Total Units Ordered]]*Table14[[#This Row],[Wholesale]]*0.95,Table14[[#This Row],[Total Units Ordered]]*Table14[[#This Row],[Wholesale]]),0)</f>
        <v>0</v>
      </c>
      <c r="M54" s="130" t="s">
        <v>868</v>
      </c>
    </row>
    <row r="55" spans="2:13" x14ac:dyDescent="0.3">
      <c r="B55" s="141" t="s">
        <v>915</v>
      </c>
      <c r="C55" s="98" t="s">
        <v>1240</v>
      </c>
      <c r="D55" s="98" t="s">
        <v>210</v>
      </c>
      <c r="E55" s="115" t="s">
        <v>202</v>
      </c>
      <c r="F55" s="116" t="s">
        <v>829</v>
      </c>
      <c r="G55" s="101">
        <v>133.66999999999999</v>
      </c>
      <c r="H55" s="101">
        <v>0</v>
      </c>
      <c r="I55" s="117" t="s">
        <v>6</v>
      </c>
      <c r="J55" s="77"/>
      <c r="K55" s="109">
        <f>Table14[[#This Row],[Cases Ordered]]*Table14[[#This Row],[Units Per Case]]</f>
        <v>0</v>
      </c>
      <c r="L55" s="110">
        <f>_xlfn.IFNA(IF($F$15="Yes",Table14[[#This Row],[Total Units Ordered]]*Table14[[#This Row],[Wholesale]]*0.95,Table14[[#This Row],[Total Units Ordered]]*Table14[[#This Row],[Wholesale]]),0)</f>
        <v>0</v>
      </c>
      <c r="M55" s="130" t="s">
        <v>868</v>
      </c>
    </row>
    <row r="56" spans="2:13" x14ac:dyDescent="0.3">
      <c r="B56" s="141" t="s">
        <v>915</v>
      </c>
      <c r="C56" s="98" t="s">
        <v>1241</v>
      </c>
      <c r="D56" s="98" t="s">
        <v>201</v>
      </c>
      <c r="E56" s="115" t="s">
        <v>202</v>
      </c>
      <c r="F56" s="116" t="s">
        <v>829</v>
      </c>
      <c r="G56" s="101">
        <v>133.66999999999999</v>
      </c>
      <c r="H56" s="101">
        <v>0</v>
      </c>
      <c r="I56" s="117" t="s">
        <v>6</v>
      </c>
      <c r="J56" s="77"/>
      <c r="K56" s="109">
        <f>Table14[[#This Row],[Cases Ordered]]*Table14[[#This Row],[Units Per Case]]</f>
        <v>0</v>
      </c>
      <c r="L56" s="110">
        <f>_xlfn.IFNA(IF($F$15="Yes",Table14[[#This Row],[Total Units Ordered]]*Table14[[#This Row],[Wholesale]]*0.95,Table14[[#This Row],[Total Units Ordered]]*Table14[[#This Row],[Wholesale]]),0)</f>
        <v>0</v>
      </c>
      <c r="M56" s="130" t="s">
        <v>868</v>
      </c>
    </row>
    <row r="57" spans="2:13" x14ac:dyDescent="0.3">
      <c r="B57" s="141" t="s">
        <v>915</v>
      </c>
      <c r="C57" s="98" t="s">
        <v>1242</v>
      </c>
      <c r="D57" s="98" t="s">
        <v>838</v>
      </c>
      <c r="E57" s="115" t="s">
        <v>228</v>
      </c>
      <c r="F57" s="116" t="s">
        <v>829</v>
      </c>
      <c r="G57" s="101">
        <v>4.4400000000000004</v>
      </c>
      <c r="H57" s="101">
        <v>8.7899999999999991</v>
      </c>
      <c r="I57" s="117" t="s">
        <v>8</v>
      </c>
      <c r="J57" s="77"/>
      <c r="K57" s="109">
        <f>Table14[[#This Row],[Cases Ordered]]*Table14[[#This Row],[Units Per Case]]</f>
        <v>0</v>
      </c>
      <c r="L57" s="110">
        <f>_xlfn.IFNA(IF($F$15="Yes",Table14[[#This Row],[Total Units Ordered]]*Table14[[#This Row],[Wholesale]]*0.95,Table14[[#This Row],[Total Units Ordered]]*Table14[[#This Row],[Wholesale]]),0)</f>
        <v>0</v>
      </c>
      <c r="M57" s="130" t="s">
        <v>868</v>
      </c>
    </row>
    <row r="58" spans="2:13" ht="18" x14ac:dyDescent="0.3">
      <c r="B58" s="142"/>
      <c r="C58" s="118" t="s">
        <v>876</v>
      </c>
      <c r="D58" s="119"/>
      <c r="E58" s="120"/>
      <c r="F58" s="121"/>
      <c r="G58" s="122"/>
      <c r="H58" s="123"/>
      <c r="I58" s="122"/>
      <c r="J58" s="88"/>
      <c r="K58" s="114"/>
      <c r="L58" s="143"/>
      <c r="M58" s="152"/>
    </row>
    <row r="59" spans="2:13" x14ac:dyDescent="0.3">
      <c r="B59" s="141" t="s">
        <v>530</v>
      </c>
      <c r="C59" s="98" t="s">
        <v>1243</v>
      </c>
      <c r="D59" s="98" t="s">
        <v>775</v>
      </c>
      <c r="E59" s="115" t="s">
        <v>534</v>
      </c>
      <c r="F59" s="116" t="s">
        <v>829</v>
      </c>
      <c r="G59" s="101">
        <v>8.48</v>
      </c>
      <c r="H59" s="101">
        <v>0</v>
      </c>
      <c r="I59" s="117" t="s">
        <v>64</v>
      </c>
      <c r="J59" s="77"/>
      <c r="K59" s="109">
        <f>Table14[[#This Row],[Cases Ordered]]*Table14[[#This Row],[Units Per Case]]</f>
        <v>0</v>
      </c>
      <c r="L59" s="110">
        <f>_xlfn.IFNA(IF($F$15="Yes",Table14[[#This Row],[Total Units Ordered]]*Table14[[#This Row],[Wholesale]]*0.95,Table14[[#This Row],[Total Units Ordered]]*Table14[[#This Row],[Wholesale]]),0)</f>
        <v>0</v>
      </c>
      <c r="M59" s="130" t="s">
        <v>868</v>
      </c>
    </row>
    <row r="60" spans="2:13" x14ac:dyDescent="0.3">
      <c r="B60" s="141" t="s">
        <v>530</v>
      </c>
      <c r="C60" s="98" t="s">
        <v>1244</v>
      </c>
      <c r="D60" s="98" t="s">
        <v>776</v>
      </c>
      <c r="E60" s="115" t="s">
        <v>5</v>
      </c>
      <c r="F60" s="116" t="s">
        <v>829</v>
      </c>
      <c r="G60" s="101">
        <v>169.6</v>
      </c>
      <c r="H60" s="101">
        <v>0</v>
      </c>
      <c r="I60" s="117" t="s">
        <v>6</v>
      </c>
      <c r="J60" s="77"/>
      <c r="K60" s="109">
        <f>Table14[[#This Row],[Cases Ordered]]*Table14[[#This Row],[Units Per Case]]</f>
        <v>0</v>
      </c>
      <c r="L60" s="110">
        <f>_xlfn.IFNA(IF($F$15="Yes",Table14[[#This Row],[Total Units Ordered]]*Table14[[#This Row],[Wholesale]]*0.95,Table14[[#This Row],[Total Units Ordered]]*Table14[[#This Row],[Wholesale]]),0)</f>
        <v>0</v>
      </c>
      <c r="M60" s="130" t="s">
        <v>890</v>
      </c>
    </row>
    <row r="61" spans="2:13" x14ac:dyDescent="0.3">
      <c r="B61" s="141" t="s">
        <v>530</v>
      </c>
      <c r="C61" s="98" t="s">
        <v>1245</v>
      </c>
      <c r="D61" s="98" t="s">
        <v>777</v>
      </c>
      <c r="E61" s="115" t="s">
        <v>5</v>
      </c>
      <c r="F61" s="116" t="s">
        <v>829</v>
      </c>
      <c r="G61" s="101">
        <v>127.2</v>
      </c>
      <c r="H61" s="101">
        <v>0</v>
      </c>
      <c r="I61" s="117" t="s">
        <v>6</v>
      </c>
      <c r="J61" s="77"/>
      <c r="K61" s="109">
        <f>Table14[[#This Row],[Cases Ordered]]*Table14[[#This Row],[Units Per Case]]</f>
        <v>0</v>
      </c>
      <c r="L61" s="110">
        <f>_xlfn.IFNA(IF($F$15="Yes",Table14[[#This Row],[Total Units Ordered]]*Table14[[#This Row],[Wholesale]]*0.95,Table14[[#This Row],[Total Units Ordered]]*Table14[[#This Row],[Wholesale]]),0)</f>
        <v>0</v>
      </c>
      <c r="M61" s="130" t="s">
        <v>890</v>
      </c>
    </row>
    <row r="62" spans="2:13" x14ac:dyDescent="0.3">
      <c r="B62" s="141" t="s">
        <v>385</v>
      </c>
      <c r="C62" s="98" t="s">
        <v>1246</v>
      </c>
      <c r="D62" s="98" t="s">
        <v>778</v>
      </c>
      <c r="E62" s="115" t="s">
        <v>543</v>
      </c>
      <c r="F62" s="116" t="s">
        <v>829</v>
      </c>
      <c r="G62" s="101">
        <v>3.45</v>
      </c>
      <c r="H62" s="101">
        <v>0</v>
      </c>
      <c r="I62" s="117" t="s">
        <v>17</v>
      </c>
      <c r="J62" s="77"/>
      <c r="K62" s="109">
        <f>Table14[[#This Row],[Cases Ordered]]*Table14[[#This Row],[Units Per Case]]</f>
        <v>0</v>
      </c>
      <c r="L62" s="110">
        <f>_xlfn.IFNA(IF($F$15="Yes",Table14[[#This Row],[Total Units Ordered]]*Table14[[#This Row],[Wholesale]]*0.95,Table14[[#This Row],[Total Units Ordered]]*Table14[[#This Row],[Wholesale]]),0)</f>
        <v>0</v>
      </c>
      <c r="M62" s="130" t="s">
        <v>868</v>
      </c>
    </row>
    <row r="63" spans="2:13" ht="18" x14ac:dyDescent="0.3">
      <c r="B63" s="142"/>
      <c r="C63" s="118" t="s">
        <v>879</v>
      </c>
      <c r="D63" s="119"/>
      <c r="E63" s="120"/>
      <c r="F63" s="121"/>
      <c r="G63" s="122"/>
      <c r="H63" s="123"/>
      <c r="I63" s="122"/>
      <c r="J63" s="88"/>
      <c r="K63" s="114"/>
      <c r="L63" s="143"/>
      <c r="M63" s="152"/>
    </row>
    <row r="64" spans="2:13" x14ac:dyDescent="0.3">
      <c r="B64" s="141" t="s">
        <v>943</v>
      </c>
      <c r="C64" s="98" t="s">
        <v>1372</v>
      </c>
      <c r="D64" s="98" t="s">
        <v>1371</v>
      </c>
      <c r="E64" s="115" t="s">
        <v>1373</v>
      </c>
      <c r="F64" s="116" t="s">
        <v>819</v>
      </c>
      <c r="G64" s="101">
        <v>71.52</v>
      </c>
      <c r="H64" s="101">
        <v>0</v>
      </c>
      <c r="I64" s="117" t="s">
        <v>6</v>
      </c>
      <c r="J64" s="77"/>
      <c r="K64" s="109">
        <f>Table14[[#This Row],[Cases Ordered]]*Table14[[#This Row],[Units Per Case]]</f>
        <v>0</v>
      </c>
      <c r="L64" s="110">
        <f>_xlfn.IFNA(IF($F$15="Yes",Table14[[#This Row],[Total Units Ordered]]*Table14[[#This Row],[Wholesale]]*0.95,Table14[[#This Row],[Total Units Ordered]]*Table14[[#This Row],[Wholesale]]),0)</f>
        <v>0</v>
      </c>
      <c r="M64" s="130" t="s">
        <v>890</v>
      </c>
    </row>
    <row r="65" spans="2:13" x14ac:dyDescent="0.3">
      <c r="B65" s="141" t="s">
        <v>943</v>
      </c>
      <c r="C65" s="98" t="s">
        <v>1375</v>
      </c>
      <c r="D65" s="98" t="s">
        <v>1374</v>
      </c>
      <c r="E65" s="115" t="s">
        <v>1376</v>
      </c>
      <c r="F65" s="116" t="s">
        <v>829</v>
      </c>
      <c r="G65" s="101">
        <v>94.12</v>
      </c>
      <c r="H65" s="101">
        <v>0</v>
      </c>
      <c r="I65" s="117" t="s">
        <v>6</v>
      </c>
      <c r="J65" s="77"/>
      <c r="K65" s="109">
        <f>Table14[[#This Row],[Cases Ordered]]*Table14[[#This Row],[Units Per Case]]</f>
        <v>0</v>
      </c>
      <c r="L65" s="110">
        <f>_xlfn.IFNA(IF($F$15="Yes",Table14[[#This Row],[Total Units Ordered]]*Table14[[#This Row],[Wholesale]]*0.95,Table14[[#This Row],[Total Units Ordered]]*Table14[[#This Row],[Wholesale]]),0)</f>
        <v>0</v>
      </c>
      <c r="M65" s="130" t="s">
        <v>890</v>
      </c>
    </row>
    <row r="66" spans="2:13" x14ac:dyDescent="0.3">
      <c r="B66" s="141" t="s">
        <v>924</v>
      </c>
      <c r="C66" s="98" t="s">
        <v>1247</v>
      </c>
      <c r="D66" s="98" t="s">
        <v>250</v>
      </c>
      <c r="E66" s="115" t="s">
        <v>249</v>
      </c>
      <c r="F66" s="116" t="s">
        <v>829</v>
      </c>
      <c r="G66" s="101">
        <v>53.52</v>
      </c>
      <c r="H66" s="101">
        <v>0</v>
      </c>
      <c r="I66" s="117" t="s">
        <v>6</v>
      </c>
      <c r="J66" s="77"/>
      <c r="K66" s="109">
        <f>Table14[[#This Row],[Cases Ordered]]*Table14[[#This Row],[Units Per Case]]</f>
        <v>0</v>
      </c>
      <c r="L66" s="110">
        <f>_xlfn.IFNA(IF($F$15="Yes",Table14[[#This Row],[Total Units Ordered]]*Table14[[#This Row],[Wholesale]]*0.95,Table14[[#This Row],[Total Units Ordered]]*Table14[[#This Row],[Wholesale]]),0)</f>
        <v>0</v>
      </c>
      <c r="M66" s="130" t="s">
        <v>890</v>
      </c>
    </row>
    <row r="67" spans="2:13" x14ac:dyDescent="0.3">
      <c r="B67" s="141" t="s">
        <v>924</v>
      </c>
      <c r="C67" s="98" t="s">
        <v>1248</v>
      </c>
      <c r="D67" s="98" t="s">
        <v>839</v>
      </c>
      <c r="E67" s="115" t="s">
        <v>249</v>
      </c>
      <c r="F67" s="116" t="s">
        <v>829</v>
      </c>
      <c r="G67" s="101">
        <v>4.46</v>
      </c>
      <c r="H67" s="101">
        <v>8.49</v>
      </c>
      <c r="I67" s="117">
        <v>10</v>
      </c>
      <c r="J67" s="77"/>
      <c r="K67" s="109">
        <f>Table14[[#This Row],[Cases Ordered]]*Table14[[#This Row],[Units Per Case]]</f>
        <v>0</v>
      </c>
      <c r="L67" s="110">
        <f>_xlfn.IFNA(IF($F$15="Yes",Table14[[#This Row],[Total Units Ordered]]*Table14[[#This Row],[Wholesale]]*0.95,Table14[[#This Row],[Total Units Ordered]]*Table14[[#This Row],[Wholesale]]),0)</f>
        <v>0</v>
      </c>
      <c r="M67" s="130" t="s">
        <v>868</v>
      </c>
    </row>
    <row r="68" spans="2:13" x14ac:dyDescent="0.3">
      <c r="B68" s="141" t="s">
        <v>924</v>
      </c>
      <c r="C68" s="98" t="s">
        <v>1378</v>
      </c>
      <c r="D68" s="98" t="s">
        <v>1377</v>
      </c>
      <c r="E68" s="115" t="s">
        <v>1379</v>
      </c>
      <c r="F68" s="116" t="s">
        <v>829</v>
      </c>
      <c r="G68" s="101">
        <v>6.68</v>
      </c>
      <c r="H68" s="101">
        <v>12.99</v>
      </c>
      <c r="I68" s="117" t="s">
        <v>17</v>
      </c>
      <c r="J68" s="77"/>
      <c r="K68" s="109">
        <f>Table14[[#This Row],[Cases Ordered]]*Table14[[#This Row],[Units Per Case]]</f>
        <v>0</v>
      </c>
      <c r="L68" s="110">
        <f>_xlfn.IFNA(IF($F$15="Yes",Table14[[#This Row],[Total Units Ordered]]*Table14[[#This Row],[Wholesale]]*0.95,Table14[[#This Row],[Total Units Ordered]]*Table14[[#This Row],[Wholesale]]),0)</f>
        <v>0</v>
      </c>
      <c r="M68" s="130" t="s">
        <v>868</v>
      </c>
    </row>
    <row r="69" spans="2:13" x14ac:dyDescent="0.3">
      <c r="B69" s="141" t="s">
        <v>915</v>
      </c>
      <c r="C69" s="98" t="s">
        <v>1249</v>
      </c>
      <c r="D69" s="98" t="s">
        <v>246</v>
      </c>
      <c r="E69" s="115" t="s">
        <v>247</v>
      </c>
      <c r="F69" s="116" t="s">
        <v>819</v>
      </c>
      <c r="G69" s="101">
        <v>4.26</v>
      </c>
      <c r="H69" s="101">
        <v>0</v>
      </c>
      <c r="I69" s="117" t="s">
        <v>17</v>
      </c>
      <c r="J69" s="77"/>
      <c r="K69" s="109">
        <f>Table14[[#This Row],[Cases Ordered]]*Table14[[#This Row],[Units Per Case]]</f>
        <v>0</v>
      </c>
      <c r="L69" s="110">
        <f>_xlfn.IFNA(IF($F$15="Yes",Table14[[#This Row],[Total Units Ordered]]*Table14[[#This Row],[Wholesale]]*0.95,Table14[[#This Row],[Total Units Ordered]]*Table14[[#This Row],[Wholesale]]),0)</f>
        <v>0</v>
      </c>
      <c r="M69" s="130" t="s">
        <v>868</v>
      </c>
    </row>
    <row r="70" spans="2:13" x14ac:dyDescent="0.3">
      <c r="B70" s="141" t="s">
        <v>915</v>
      </c>
      <c r="C70" s="98" t="s">
        <v>1250</v>
      </c>
      <c r="D70" s="98" t="s">
        <v>840</v>
      </c>
      <c r="E70" s="115" t="s">
        <v>254</v>
      </c>
      <c r="F70" s="116" t="s">
        <v>819</v>
      </c>
      <c r="G70" s="101">
        <v>4</v>
      </c>
      <c r="H70" s="101">
        <v>7.99</v>
      </c>
      <c r="I70" s="117" t="s">
        <v>8</v>
      </c>
      <c r="J70" s="77"/>
      <c r="K70" s="109">
        <f>Table14[[#This Row],[Cases Ordered]]*Table14[[#This Row],[Units Per Case]]</f>
        <v>0</v>
      </c>
      <c r="L70" s="110">
        <f>_xlfn.IFNA(IF($F$15="Yes",Table14[[#This Row],[Total Units Ordered]]*Table14[[#This Row],[Wholesale]]*0.95,Table14[[#This Row],[Total Units Ordered]]*Table14[[#This Row],[Wholesale]]),0)</f>
        <v>0</v>
      </c>
      <c r="M70" s="130" t="s">
        <v>868</v>
      </c>
    </row>
    <row r="71" spans="2:13" x14ac:dyDescent="0.3">
      <c r="B71" s="141" t="s">
        <v>915</v>
      </c>
      <c r="C71" s="98" t="s">
        <v>1251</v>
      </c>
      <c r="D71" s="98" t="s">
        <v>841</v>
      </c>
      <c r="E71" s="115" t="s">
        <v>241</v>
      </c>
      <c r="F71" s="116" t="s">
        <v>831</v>
      </c>
      <c r="G71" s="101">
        <v>2.94</v>
      </c>
      <c r="H71" s="101">
        <v>4.99</v>
      </c>
      <c r="I71" s="117" t="s">
        <v>9</v>
      </c>
      <c r="J71" s="77"/>
      <c r="K71" s="109">
        <f>Table14[[#This Row],[Cases Ordered]]*Table14[[#This Row],[Units Per Case]]</f>
        <v>0</v>
      </c>
      <c r="L71" s="110">
        <f>_xlfn.IFNA(IF($F$15="Yes",Table14[[#This Row],[Total Units Ordered]]*Table14[[#This Row],[Wholesale]]*0.95,Table14[[#This Row],[Total Units Ordered]]*Table14[[#This Row],[Wholesale]]),0)</f>
        <v>0</v>
      </c>
      <c r="M71" s="130" t="s">
        <v>868</v>
      </c>
    </row>
    <row r="72" spans="2:13" x14ac:dyDescent="0.3">
      <c r="B72" s="141" t="s">
        <v>915</v>
      </c>
      <c r="C72" s="98" t="s">
        <v>1381</v>
      </c>
      <c r="D72" s="98" t="s">
        <v>1380</v>
      </c>
      <c r="E72" s="115" t="s">
        <v>1382</v>
      </c>
      <c r="F72" s="116" t="s">
        <v>829</v>
      </c>
      <c r="G72" s="101">
        <v>5.6</v>
      </c>
      <c r="H72" s="101">
        <v>10.79</v>
      </c>
      <c r="I72" s="117" t="s">
        <v>17</v>
      </c>
      <c r="J72" s="77"/>
      <c r="K72" s="109">
        <f>Table14[[#This Row],[Cases Ordered]]*Table14[[#This Row],[Units Per Case]]</f>
        <v>0</v>
      </c>
      <c r="L72" s="110">
        <f>_xlfn.IFNA(IF($F$15="Yes",Table14[[#This Row],[Total Units Ordered]]*Table14[[#This Row],[Wholesale]]*0.95,Table14[[#This Row],[Total Units Ordered]]*Table14[[#This Row],[Wholesale]]),0)</f>
        <v>0</v>
      </c>
      <c r="M72" s="130" t="s">
        <v>868</v>
      </c>
    </row>
    <row r="73" spans="2:13" ht="18" x14ac:dyDescent="0.3">
      <c r="B73" s="142"/>
      <c r="C73" s="118" t="s">
        <v>880</v>
      </c>
      <c r="D73" s="119"/>
      <c r="E73" s="120"/>
      <c r="F73" s="121"/>
      <c r="G73" s="122"/>
      <c r="H73" s="123"/>
      <c r="I73" s="122"/>
      <c r="J73" s="88"/>
      <c r="K73" s="114"/>
      <c r="L73" s="143"/>
      <c r="M73" s="152"/>
    </row>
    <row r="74" spans="2:13" x14ac:dyDescent="0.3">
      <c r="B74" s="141" t="s">
        <v>905</v>
      </c>
      <c r="C74" s="98" t="s">
        <v>1254</v>
      </c>
      <c r="D74" s="98" t="s">
        <v>1253</v>
      </c>
      <c r="E74" s="115" t="s">
        <v>262</v>
      </c>
      <c r="F74" s="116" t="s">
        <v>829</v>
      </c>
      <c r="G74" s="101">
        <v>9.5399999999999991</v>
      </c>
      <c r="H74" s="101">
        <v>18.989999999999998</v>
      </c>
      <c r="I74" s="117">
        <v>12</v>
      </c>
      <c r="J74" s="77"/>
      <c r="K74" s="109">
        <f>Table14[[#This Row],[Cases Ordered]]*Table14[[#This Row],[Units Per Case]]</f>
        <v>0</v>
      </c>
      <c r="L74" s="110">
        <f>_xlfn.IFNA(IF($F$15="Yes",Table14[[#This Row],[Total Units Ordered]]*Table14[[#This Row],[Wholesale]]*0.95,Table14[[#This Row],[Total Units Ordered]]*Table14[[#This Row],[Wholesale]]),0)</f>
        <v>0</v>
      </c>
      <c r="M74" s="130" t="s">
        <v>868</v>
      </c>
    </row>
    <row r="75" spans="2:13" ht="15" thickBot="1" x14ac:dyDescent="0.35">
      <c r="B75" s="144" t="s">
        <v>905</v>
      </c>
      <c r="C75" s="102" t="s">
        <v>1252</v>
      </c>
      <c r="D75" s="102" t="s">
        <v>261</v>
      </c>
      <c r="E75" s="103" t="s">
        <v>262</v>
      </c>
      <c r="F75" s="145" t="s">
        <v>829</v>
      </c>
      <c r="G75" s="146">
        <v>9.5399999999999991</v>
      </c>
      <c r="H75" s="146">
        <v>18.989999999999998</v>
      </c>
      <c r="I75" s="147" t="s">
        <v>10</v>
      </c>
      <c r="J75" s="87"/>
      <c r="K75" s="111">
        <f>Table14[[#This Row],[Cases Ordered]]*Table14[[#This Row],[Units Per Case]]</f>
        <v>0</v>
      </c>
      <c r="L75" s="112">
        <f>_xlfn.IFNA(IF($F$15="Yes",Table14[[#This Row],[Total Units Ordered]]*Table14[[#This Row],[Wholesale]]*0.95,Table14[[#This Row],[Total Units Ordered]]*Table14[[#This Row],[Wholesale]]),0)</f>
        <v>0</v>
      </c>
      <c r="M75" s="130" t="s">
        <v>868</v>
      </c>
    </row>
    <row r="76" spans="2:13" ht="15" thickBot="1" x14ac:dyDescent="0.35">
      <c r="J76" s="131" t="s">
        <v>793</v>
      </c>
      <c r="K76" s="132">
        <f>SUM(Table14[Total Units Ordered])</f>
        <v>0</v>
      </c>
      <c r="L76" s="133">
        <f>SUM($L$23:$L$75)</f>
        <v>0</v>
      </c>
    </row>
  </sheetData>
  <sheetProtection sheet="1" formatCells="0" selectLockedCells="1" sort="0" autoFilter="0"/>
  <mergeCells count="2">
    <mergeCell ref="C1:I1"/>
    <mergeCell ref="C2:I2"/>
  </mergeCells>
  <phoneticPr fontId="20" type="noConversion"/>
  <dataValidations count="1">
    <dataValidation type="list" allowBlank="1" showInputMessage="1" showErrorMessage="1" sqref="F15" xr:uid="{55E6445E-84B4-4192-A58E-362AEE543B31}">
      <formula1>"[Select One],Yes,No"</formula1>
    </dataValidation>
  </dataValidations>
  <pageMargins left="0.7" right="0.7" top="0.75" bottom="0.75" header="0.3" footer="0.3"/>
  <pageSetup scale="3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281940</xdr:colOff>
                    <xdr:row>2</xdr:row>
                    <xdr:rowOff>182880</xdr:rowOff>
                  </from>
                  <to>
                    <xdr:col>4</xdr:col>
                    <xdr:colOff>60960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File Version Notes</vt:lpstr>
      <vt:lpstr>TERMS &amp; CONDITIONS</vt:lpstr>
      <vt:lpstr>PRESEASON SPECIALS</vt:lpstr>
      <vt:lpstr>PRICE LIST</vt:lpstr>
      <vt:lpstr>DISPLAYS</vt:lpstr>
      <vt:lpstr>ORDER FORM - PRICE LIST</vt:lpstr>
      <vt:lpstr>ORDER FORM - DISPLAYS</vt:lpstr>
      <vt:lpstr>'TERMS &amp; CONDITIONS'!_Hlk47621783</vt:lpstr>
      <vt:lpstr>'TERMS &amp; CONDITIONS'!_Hlk53153442</vt:lpstr>
      <vt:lpstr>DISPLAYS!Print_Area</vt:lpstr>
      <vt:lpstr>'ORDER FORM - DISPLAYS'!Print_Area</vt:lpstr>
      <vt:lpstr>'ORDER FORM - PRICE LIST'!Print_Area</vt:lpstr>
      <vt:lpstr>'PRESEASON SPECIALS'!Print_Area</vt:lpstr>
      <vt:lpstr>'PRICE LIST'!Print_Area</vt:lpstr>
      <vt:lpstr>'TERMS &amp; CONDITIONS'!Print_Area</vt:lpstr>
      <vt:lpstr>DISPLAYS!Print_Titles</vt:lpstr>
      <vt:lpstr>'PRICE LIST'!Print_Titles</vt:lpstr>
    </vt:vector>
  </TitlesOfParts>
  <Company>Tender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Hastings</dc:creator>
  <cp:lastModifiedBy>Kelly Bower</cp:lastModifiedBy>
  <cp:lastPrinted>2021-04-14T20:55:36Z</cp:lastPrinted>
  <dcterms:created xsi:type="dcterms:W3CDTF">2018-05-10T15:21:33Z</dcterms:created>
  <dcterms:modified xsi:type="dcterms:W3CDTF">2023-09-21T17:38:25Z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